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УП СОО 2020\"/>
    </mc:Choice>
  </mc:AlternateContent>
  <bookViews>
    <workbookView xWindow="0" yWindow="225" windowWidth="14220" windowHeight="6930" activeTab="4"/>
  </bookViews>
  <sheets>
    <sheet name="гуманитарный профиль" sheetId="1" r:id="rId1"/>
    <sheet name="технологический" sheetId="2" r:id="rId2"/>
    <sheet name="естественно-научный" sheetId="3" r:id="rId3"/>
    <sheet name="социально-экономичесикй" sheetId="4" r:id="rId4"/>
    <sheet name="сводный" sheetId="5" r:id="rId5"/>
  </sheets>
  <calcPr calcId="162913"/>
</workbook>
</file>

<file path=xl/calcChain.xml><?xml version="1.0" encoding="utf-8"?>
<calcChain xmlns="http://schemas.openxmlformats.org/spreadsheetml/2006/main">
  <c r="G61" i="5" l="1"/>
  <c r="J61" i="5"/>
  <c r="I61" i="5"/>
  <c r="H62" i="5"/>
  <c r="H61" i="5"/>
  <c r="F62" i="5" l="1"/>
  <c r="F61" i="5" l="1"/>
  <c r="E62" i="5"/>
  <c r="E61" i="5"/>
  <c r="D62" i="5"/>
  <c r="D61" i="5"/>
  <c r="M45" i="5"/>
  <c r="M44" i="5"/>
  <c r="L45" i="5"/>
  <c r="D16" i="1"/>
  <c r="D18" i="5"/>
  <c r="E34" i="4" l="1"/>
  <c r="G29" i="4" l="1"/>
  <c r="E37" i="3" l="1"/>
  <c r="D37" i="3"/>
  <c r="G35" i="3"/>
  <c r="G34" i="3"/>
  <c r="D31" i="2" l="1"/>
  <c r="G28" i="2"/>
  <c r="G27" i="2"/>
  <c r="G30" i="3" l="1"/>
  <c r="G29" i="3"/>
  <c r="G31" i="3"/>
  <c r="D36" i="1"/>
  <c r="E36" i="1"/>
  <c r="G62" i="5" l="1"/>
  <c r="I62" i="5"/>
  <c r="J62" i="5"/>
  <c r="K61" i="5"/>
  <c r="K62" i="5" s="1"/>
  <c r="L44" i="5"/>
  <c r="L46" i="5"/>
  <c r="M46" i="5" s="1"/>
  <c r="L47" i="5"/>
  <c r="M47" i="5" s="1"/>
  <c r="L48" i="5"/>
  <c r="M48" i="5" s="1"/>
  <c r="L49" i="5"/>
  <c r="M49" i="5" s="1"/>
  <c r="L50" i="5"/>
  <c r="M50" i="5" s="1"/>
  <c r="L51" i="5"/>
  <c r="M51" i="5" s="1"/>
  <c r="L52" i="5"/>
  <c r="M52" i="5" s="1"/>
  <c r="L53" i="5"/>
  <c r="M53" i="5" s="1"/>
  <c r="L54" i="5"/>
  <c r="M54" i="5" s="1"/>
  <c r="L55" i="5"/>
  <c r="M55" i="5" s="1"/>
  <c r="L56" i="5"/>
  <c r="M56" i="5" s="1"/>
  <c r="L57" i="5"/>
  <c r="M57" i="5" s="1"/>
  <c r="L60" i="5"/>
  <c r="M60" i="5" s="1"/>
  <c r="L43" i="5"/>
  <c r="L37" i="5"/>
  <c r="M37" i="5" s="1"/>
  <c r="L36" i="5"/>
  <c r="L20" i="5"/>
  <c r="M20" i="5" s="1"/>
  <c r="L21" i="5"/>
  <c r="L22" i="5"/>
  <c r="L23" i="5"/>
  <c r="L24" i="5"/>
  <c r="L25" i="5"/>
  <c r="M25" i="5" s="1"/>
  <c r="L26" i="5"/>
  <c r="M26" i="5" s="1"/>
  <c r="L27" i="5"/>
  <c r="L28" i="5"/>
  <c r="M28" i="5" s="1"/>
  <c r="L29" i="5"/>
  <c r="L30" i="5"/>
  <c r="M30" i="5" s="1"/>
  <c r="L31" i="5"/>
  <c r="M24" i="5"/>
  <c r="M21" i="5"/>
  <c r="M22" i="5"/>
  <c r="M23" i="5"/>
  <c r="M27" i="5"/>
  <c r="M29" i="5"/>
  <c r="M31" i="5"/>
  <c r="E18" i="5"/>
  <c r="F18" i="5"/>
  <c r="G18" i="5"/>
  <c r="H18" i="5"/>
  <c r="I18" i="5"/>
  <c r="J18" i="5"/>
  <c r="K18" i="5"/>
  <c r="L7" i="5"/>
  <c r="M7" i="5" s="1"/>
  <c r="L8" i="5"/>
  <c r="M8" i="5" s="1"/>
  <c r="L9" i="5"/>
  <c r="M9" i="5" s="1"/>
  <c r="L10" i="5"/>
  <c r="M10" i="5" s="1"/>
  <c r="L11" i="5"/>
  <c r="M11" i="5" s="1"/>
  <c r="L12" i="5"/>
  <c r="L13" i="5"/>
  <c r="M13" i="5" s="1"/>
  <c r="L14" i="5"/>
  <c r="M14" i="5" s="1"/>
  <c r="L15" i="5"/>
  <c r="M15" i="5" s="1"/>
  <c r="L16" i="5"/>
  <c r="M16" i="5" s="1"/>
  <c r="L17" i="5"/>
  <c r="M17" i="5" s="1"/>
  <c r="L6" i="5"/>
  <c r="M6" i="5" s="1"/>
  <c r="E38" i="5"/>
  <c r="E39" i="5" s="1"/>
  <c r="F38" i="5"/>
  <c r="F39" i="5" s="1"/>
  <c r="G38" i="5"/>
  <c r="G39" i="5" s="1"/>
  <c r="H38" i="5"/>
  <c r="H39" i="5" s="1"/>
  <c r="I38" i="5"/>
  <c r="I39" i="5" s="1"/>
  <c r="J38" i="5"/>
  <c r="J39" i="5" s="1"/>
  <c r="K38" i="5"/>
  <c r="K39" i="5" s="1"/>
  <c r="D38" i="5"/>
  <c r="D39" i="5" s="1"/>
  <c r="H32" i="5"/>
  <c r="H33" i="5" s="1"/>
  <c r="I32" i="5"/>
  <c r="I33" i="5" s="1"/>
  <c r="J32" i="5"/>
  <c r="J33" i="5" s="1"/>
  <c r="K32" i="5"/>
  <c r="K33" i="5" s="1"/>
  <c r="E32" i="5"/>
  <c r="E33" i="5" s="1"/>
  <c r="F32" i="5"/>
  <c r="F33" i="5" s="1"/>
  <c r="G32" i="5"/>
  <c r="G33" i="5" s="1"/>
  <c r="D32" i="5"/>
  <c r="D33" i="5" s="1"/>
  <c r="C44" i="5"/>
  <c r="M36" i="5"/>
  <c r="M12" i="5"/>
  <c r="M38" i="5" l="1"/>
  <c r="L38" i="5"/>
  <c r="L61" i="5"/>
  <c r="M43" i="5"/>
  <c r="M61" i="5" s="1"/>
  <c r="D34" i="5"/>
  <c r="D40" i="5" s="1"/>
  <c r="D64" i="5" s="1"/>
  <c r="J34" i="5"/>
  <c r="J40" i="5" s="1"/>
  <c r="J64" i="5" s="1"/>
  <c r="H34" i="5"/>
  <c r="H40" i="5" s="1"/>
  <c r="H64" i="5" s="1"/>
  <c r="F34" i="5"/>
  <c r="F40" i="5" s="1"/>
  <c r="F64" i="5" s="1"/>
  <c r="K34" i="5"/>
  <c r="K40" i="5" s="1"/>
  <c r="K64" i="5" s="1"/>
  <c r="I34" i="5"/>
  <c r="I40" i="5" s="1"/>
  <c r="I64" i="5" s="1"/>
  <c r="G34" i="5"/>
  <c r="G40" i="5" s="1"/>
  <c r="G64" i="5" s="1"/>
  <c r="E34" i="5"/>
  <c r="E40" i="5" s="1"/>
  <c r="E64" i="5" s="1"/>
  <c r="M18" i="5"/>
  <c r="L18" i="5"/>
  <c r="K19" i="5"/>
  <c r="K41" i="5" s="1"/>
  <c r="K65" i="5" s="1"/>
  <c r="I19" i="5"/>
  <c r="I41" i="5" s="1"/>
  <c r="I65" i="5" s="1"/>
  <c r="G19" i="5"/>
  <c r="G41" i="5" s="1"/>
  <c r="G65" i="5" s="1"/>
  <c r="E19" i="5"/>
  <c r="E41" i="5" s="1"/>
  <c r="E65" i="5" s="1"/>
  <c r="D19" i="5"/>
  <c r="D41" i="5" s="1"/>
  <c r="J19" i="5"/>
  <c r="J41" i="5" s="1"/>
  <c r="J65" i="5" s="1"/>
  <c r="H19" i="5"/>
  <c r="H41" i="5" s="1"/>
  <c r="H65" i="5" s="1"/>
  <c r="F19" i="5"/>
  <c r="F41" i="5" s="1"/>
  <c r="M32" i="5"/>
  <c r="L32" i="5"/>
  <c r="D65" i="5" l="1"/>
  <c r="F65" i="5"/>
  <c r="L34" i="5"/>
  <c r="L40" i="5" s="1"/>
  <c r="L64" i="5" s="1"/>
  <c r="M34" i="5"/>
  <c r="M40" i="5" s="1"/>
  <c r="M64" i="5" s="1"/>
  <c r="F17" i="1"/>
  <c r="G17" i="1" s="1"/>
  <c r="F18" i="1"/>
  <c r="G18" i="1" s="1"/>
  <c r="F19" i="1"/>
  <c r="G19" i="1" s="1"/>
  <c r="F20" i="1"/>
  <c r="G20" i="1" s="1"/>
  <c r="D21" i="1"/>
  <c r="E21" i="1"/>
  <c r="F27" i="2"/>
  <c r="F4" i="3"/>
  <c r="G4" i="3" s="1"/>
  <c r="F5" i="3"/>
  <c r="G5" i="3" s="1"/>
  <c r="F6" i="3"/>
  <c r="G6" i="3" s="1"/>
  <c r="F8" i="3"/>
  <c r="G8" i="3" s="1"/>
  <c r="F23" i="3"/>
  <c r="G23" i="3" s="1"/>
  <c r="E10" i="3"/>
  <c r="F12" i="3"/>
  <c r="G12" i="3" s="1"/>
  <c r="F13" i="3"/>
  <c r="G13" i="3" s="1"/>
  <c r="D14" i="3"/>
  <c r="E14" i="3"/>
  <c r="F27" i="3"/>
  <c r="G27" i="3" s="1"/>
  <c r="F33" i="4"/>
  <c r="G33" i="4" s="1"/>
  <c r="D34" i="4"/>
  <c r="G14" i="3" l="1"/>
  <c r="F21" i="1"/>
  <c r="G21" i="1"/>
  <c r="F14" i="3"/>
  <c r="E16" i="1"/>
  <c r="F22" i="3" l="1"/>
  <c r="G22" i="3" s="1"/>
  <c r="F12" i="1"/>
  <c r="G12" i="1" s="1"/>
  <c r="F11" i="1"/>
  <c r="G11" i="1" s="1"/>
  <c r="F10" i="1"/>
  <c r="G10" i="1" s="1"/>
  <c r="F31" i="1" l="1"/>
  <c r="G31" i="1" s="1"/>
  <c r="F35" i="1"/>
  <c r="G35" i="1" s="1"/>
  <c r="F32" i="4"/>
  <c r="G32" i="4" s="1"/>
  <c r="F31" i="4"/>
  <c r="G31" i="4" s="1"/>
  <c r="F28" i="4"/>
  <c r="G28" i="4" s="1"/>
  <c r="F31" i="3" l="1"/>
  <c r="F32" i="3"/>
  <c r="G32" i="3" s="1"/>
  <c r="F33" i="3"/>
  <c r="G33" i="3" s="1"/>
  <c r="E31" i="2"/>
  <c r="D13" i="2"/>
  <c r="E18" i="2"/>
  <c r="D18" i="2"/>
  <c r="D19" i="2" l="1"/>
  <c r="F37" i="3"/>
  <c r="G37" i="3"/>
  <c r="F18" i="2"/>
  <c r="G30" i="4" l="1"/>
  <c r="F29" i="2"/>
  <c r="G29" i="2" s="1"/>
  <c r="F30" i="2"/>
  <c r="G30" i="2" s="1"/>
  <c r="F30" i="1" l="1"/>
  <c r="G30" i="1" s="1"/>
  <c r="G14" i="1" l="1"/>
  <c r="G7" i="1"/>
  <c r="F6" i="1"/>
  <c r="G6" i="1" s="1"/>
  <c r="F7" i="1"/>
  <c r="F8" i="1"/>
  <c r="G8" i="1" s="1"/>
  <c r="F9" i="1"/>
  <c r="G9" i="1" s="1"/>
  <c r="F14" i="1"/>
  <c r="F15" i="1"/>
  <c r="G15" i="1" s="1"/>
  <c r="F5" i="1"/>
  <c r="G16" i="1" l="1"/>
  <c r="G22" i="1" s="1"/>
  <c r="F16" i="1"/>
  <c r="F10" i="2" l="1"/>
  <c r="G10" i="2" s="1"/>
  <c r="F13" i="4"/>
  <c r="G13" i="4" s="1"/>
  <c r="F21" i="2" l="1"/>
  <c r="G21" i="2" s="1"/>
  <c r="F12" i="4" l="1"/>
  <c r="G12" i="4" s="1"/>
  <c r="F11" i="4"/>
  <c r="G11" i="4" s="1"/>
  <c r="E21" i="4" l="1"/>
  <c r="D21" i="4"/>
  <c r="F18" i="4"/>
  <c r="G18" i="4" s="1"/>
  <c r="F19" i="4"/>
  <c r="G19" i="4" s="1"/>
  <c r="F20" i="4"/>
  <c r="G20" i="4" s="1"/>
  <c r="F24" i="4" l="1"/>
  <c r="G24" i="4" l="1"/>
  <c r="F27" i="4"/>
  <c r="F34" i="4" s="1"/>
  <c r="F17" i="4"/>
  <c r="G17" i="4" s="1"/>
  <c r="G21" i="4" s="1"/>
  <c r="G27" i="4" l="1"/>
  <c r="G34" i="4" s="1"/>
  <c r="F21" i="4"/>
  <c r="F28" i="2"/>
  <c r="E16" i="4"/>
  <c r="D16" i="4"/>
  <c r="F15" i="4"/>
  <c r="G15" i="4" s="1"/>
  <c r="F14" i="4"/>
  <c r="G14" i="4" s="1"/>
  <c r="F10" i="4"/>
  <c r="G10" i="4" s="1"/>
  <c r="F9" i="4"/>
  <c r="G9" i="4" s="1"/>
  <c r="F8" i="4"/>
  <c r="G8" i="4" s="1"/>
  <c r="F6" i="4"/>
  <c r="G6" i="4" s="1"/>
  <c r="F5" i="4"/>
  <c r="G5" i="4" s="1"/>
  <c r="F4" i="4"/>
  <c r="E19" i="3"/>
  <c r="D19" i="3"/>
  <c r="F18" i="3"/>
  <c r="F17" i="3"/>
  <c r="F16" i="3"/>
  <c r="F15" i="3"/>
  <c r="E22" i="2"/>
  <c r="D22" i="2"/>
  <c r="D24" i="2" s="1"/>
  <c r="D34" i="2" s="1"/>
  <c r="F17" i="2"/>
  <c r="F16" i="2"/>
  <c r="F15" i="2"/>
  <c r="F14" i="2"/>
  <c r="E13" i="2"/>
  <c r="F12" i="2"/>
  <c r="F11" i="2"/>
  <c r="F7" i="2"/>
  <c r="F6" i="2"/>
  <c r="F5" i="2"/>
  <c r="F4" i="2"/>
  <c r="F3" i="2"/>
  <c r="F13" i="2" l="1"/>
  <c r="G31" i="2"/>
  <c r="F31" i="2"/>
  <c r="F19" i="3"/>
  <c r="F16" i="4"/>
  <c r="F22" i="4" s="1"/>
  <c r="G4" i="4"/>
  <c r="G16" i="4" s="1"/>
  <c r="G22" i="4" s="1"/>
  <c r="D22" i="4"/>
  <c r="D25" i="4" s="1"/>
  <c r="E24" i="2"/>
  <c r="E34" i="2" s="1"/>
  <c r="F34" i="2" s="1"/>
  <c r="G16" i="2"/>
  <c r="G5" i="2"/>
  <c r="G14" i="2"/>
  <c r="G15" i="2"/>
  <c r="G17" i="2"/>
  <c r="G11" i="2"/>
  <c r="G12" i="2"/>
  <c r="G7" i="2"/>
  <c r="G6" i="2"/>
  <c r="G4" i="2"/>
  <c r="G3" i="2"/>
  <c r="E22" i="4"/>
  <c r="G15" i="3"/>
  <c r="G16" i="3"/>
  <c r="G17" i="3"/>
  <c r="G18" i="3"/>
  <c r="D20" i="3"/>
  <c r="D24" i="3" s="1"/>
  <c r="E20" i="3"/>
  <c r="E24" i="3" s="1"/>
  <c r="F22" i="2"/>
  <c r="G22" i="2" s="1"/>
  <c r="E19" i="2"/>
  <c r="F34" i="1"/>
  <c r="F28" i="1"/>
  <c r="G28" i="1" s="1"/>
  <c r="F24" i="1"/>
  <c r="F33" i="1"/>
  <c r="G5" i="1"/>
  <c r="G18" i="2" l="1"/>
  <c r="G13" i="2"/>
  <c r="G19" i="3"/>
  <c r="G20" i="3" s="1"/>
  <c r="G25" i="3" s="1"/>
  <c r="G25" i="4"/>
  <c r="G37" i="4" s="1"/>
  <c r="E25" i="4"/>
  <c r="E37" i="4" s="1"/>
  <c r="D37" i="4"/>
  <c r="E22" i="1"/>
  <c r="D40" i="3"/>
  <c r="E40" i="3"/>
  <c r="D22" i="1"/>
  <c r="G24" i="1"/>
  <c r="G25" i="1"/>
  <c r="G34" i="1"/>
  <c r="F36" i="1"/>
  <c r="F19" i="2"/>
  <c r="G40" i="3"/>
  <c r="F20" i="3"/>
  <c r="F24" i="2"/>
  <c r="E27" i="1"/>
  <c r="E38" i="1" s="1"/>
  <c r="D27" i="1"/>
  <c r="D38" i="1" s="1"/>
  <c r="G33" i="1"/>
  <c r="F40" i="3" l="1"/>
  <c r="G19" i="2"/>
  <c r="G24" i="2" s="1"/>
  <c r="G34" i="2" s="1"/>
  <c r="F25" i="4"/>
  <c r="F37" i="4"/>
  <c r="G36" i="1"/>
  <c r="F38" i="1"/>
  <c r="G27" i="1"/>
  <c r="F27" i="1"/>
  <c r="F22" i="1"/>
  <c r="G38" i="1" l="1"/>
</calcChain>
</file>

<file path=xl/sharedStrings.xml><?xml version="1.0" encoding="utf-8"?>
<sst xmlns="http://schemas.openxmlformats.org/spreadsheetml/2006/main" count="330" uniqueCount="83">
  <si>
    <t>Учебные предметы</t>
  </si>
  <si>
    <t>Русский язык и литература</t>
  </si>
  <si>
    <t>Русский язык</t>
  </si>
  <si>
    <t>Литература</t>
  </si>
  <si>
    <t>Английский язык</t>
  </si>
  <si>
    <t>Математика и информатика</t>
  </si>
  <si>
    <t>Математика</t>
  </si>
  <si>
    <t>Общественные науки</t>
  </si>
  <si>
    <t>История</t>
  </si>
  <si>
    <t>Обществознание</t>
  </si>
  <si>
    <t xml:space="preserve"> Физическая     культура, ОБЖ, экология</t>
  </si>
  <si>
    <t>Физкультура</t>
  </si>
  <si>
    <t>ОБЖ</t>
  </si>
  <si>
    <t>Итого</t>
  </si>
  <si>
    <t>Иностранные языки</t>
  </si>
  <si>
    <t>Обязательные предметы</t>
  </si>
  <si>
    <t>Предметная область</t>
  </si>
  <si>
    <t>Гуманитарный профиль</t>
  </si>
  <si>
    <t>Количество часов</t>
  </si>
  <si>
    <t>Количество часов с учетом деления</t>
  </si>
  <si>
    <t>Обязательная часть учебного плана</t>
  </si>
  <si>
    <t>Естественные    науки</t>
  </si>
  <si>
    <t>Предметы углубленного изучения</t>
  </si>
  <si>
    <t>Право</t>
  </si>
  <si>
    <t>Часть учебного плана, формируемая участниками образовательных отношений</t>
  </si>
  <si>
    <t>Элективные курсы, проектная деятельность (обязательные)</t>
  </si>
  <si>
    <t>Индивидуальная проектная деятельность</t>
  </si>
  <si>
    <t>Информатика</t>
  </si>
  <si>
    <t>Элективные курсы (по выбору)</t>
  </si>
  <si>
    <t>Основы поэтики: теория и практика анализа художественного текста</t>
  </si>
  <si>
    <t>Всего по выбору</t>
  </si>
  <si>
    <t>Выбор на одного ученика</t>
  </si>
  <si>
    <t>Предельно допустимая учебная нагрузка</t>
  </si>
  <si>
    <t>Итого суммарное количество часов</t>
  </si>
  <si>
    <t>Задачи с параметрами</t>
  </si>
  <si>
    <t>Методы решения задач курса планиметрии</t>
  </si>
  <si>
    <t>Технологический профиль</t>
  </si>
  <si>
    <t>Астрономия</t>
  </si>
  <si>
    <t>Алгебра</t>
  </si>
  <si>
    <t>Геометрия</t>
  </si>
  <si>
    <t>Физика</t>
  </si>
  <si>
    <t>Методы решения задач планиметрии</t>
  </si>
  <si>
    <t>Методы решения физических задач</t>
  </si>
  <si>
    <t>История развития представления о физике</t>
  </si>
  <si>
    <t>Естественно-научный профиль</t>
  </si>
  <si>
    <t>Русское правописание</t>
  </si>
  <si>
    <t>Биология</t>
  </si>
  <si>
    <t>Химия</t>
  </si>
  <si>
    <t>Методы решения задач по планиметрии</t>
  </si>
  <si>
    <t>Естественные науки науки</t>
  </si>
  <si>
    <t>Химия без секретов</t>
  </si>
  <si>
    <t>Эволюция органов растений</t>
  </si>
  <si>
    <t>Молекулярная биология и генетика в задачах</t>
  </si>
  <si>
    <t>География</t>
  </si>
  <si>
    <t>Экономика</t>
  </si>
  <si>
    <t>Экология</t>
  </si>
  <si>
    <t>Элективные курсы, (по выбору)</t>
  </si>
  <si>
    <t>Естественные науки</t>
  </si>
  <si>
    <t>Социально-экономический профиль</t>
  </si>
  <si>
    <t>Искусство устной и письменной речи</t>
  </si>
  <si>
    <t xml:space="preserve">Астрономия </t>
  </si>
  <si>
    <t>Немецкий язык</t>
  </si>
  <si>
    <t>Через ВД</t>
  </si>
  <si>
    <t>Искусство</t>
  </si>
  <si>
    <t>Современная Британия</t>
  </si>
  <si>
    <t>Естественные  науки</t>
  </si>
  <si>
    <t>Практическое обществознание</t>
  </si>
  <si>
    <t>10А</t>
  </si>
  <si>
    <t>11А</t>
  </si>
  <si>
    <t>10Б</t>
  </si>
  <si>
    <t>11Б</t>
  </si>
  <si>
    <t>10В</t>
  </si>
  <si>
    <t>11В</t>
  </si>
  <si>
    <t>10Г</t>
  </si>
  <si>
    <t>11Г</t>
  </si>
  <si>
    <t>Естественно-научный</t>
  </si>
  <si>
    <t>С учетом деления</t>
  </si>
  <si>
    <t>История физики и развитие представления о мире</t>
  </si>
  <si>
    <t xml:space="preserve">Гуманита-рный </t>
  </si>
  <si>
    <t xml:space="preserve">Технологи-ческий </t>
  </si>
  <si>
    <t>Социально-экономиче-ский</t>
  </si>
  <si>
    <t>Направления химических реакций</t>
  </si>
  <si>
    <t>Законы экологии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</si>
</sst>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8" tint="-0.249977111117893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/>
    <xf numFmtId="0" fontId="4" fillId="0" borderId="1" xfId="0" applyFont="1" applyBorder="1" applyAlignment="1">
      <alignment horizontal="left" vertical="center" wrapText="1" inden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2" fillId="0" borderId="1" xfId="0" applyFont="1" applyBorder="1"/>
    <xf numFmtId="1" fontId="1" fillId="0" borderId="2" xfId="0" applyNumberFormat="1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6" fillId="4" borderId="1" xfId="0" applyFont="1" applyFill="1" applyBorder="1" applyAlignment="1"/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/>
    <xf numFmtId="1" fontId="0" fillId="0" borderId="0" xfId="0" applyNumberFormat="1"/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/>
    <xf numFmtId="0" fontId="0" fillId="0" borderId="0" xfId="0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textRotation="90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1" fontId="3" fillId="2" borderId="4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textRotation="90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1" fontId="1" fillId="6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textRotation="90" wrapText="1"/>
    </xf>
    <xf numFmtId="0" fontId="4" fillId="0" borderId="5" xfId="0" applyFont="1" applyBorder="1" applyAlignment="1">
      <alignment vertical="center" wrapText="1"/>
    </xf>
    <xf numFmtId="0" fontId="2" fillId="0" borderId="7" xfId="0" applyFont="1" applyBorder="1" applyAlignment="1">
      <alignment textRotation="90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1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5" xfId="0" applyFont="1" applyBorder="1" applyAlignment="1">
      <alignment textRotation="90" wrapText="1"/>
    </xf>
    <xf numFmtId="0" fontId="2" fillId="0" borderId="7" xfId="0" applyFont="1" applyBorder="1" applyAlignment="1">
      <alignment textRotation="90" wrapText="1"/>
    </xf>
    <xf numFmtId="0" fontId="2" fillId="3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 textRotation="90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5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6" workbookViewId="0">
      <selection activeCell="E19" sqref="E19"/>
    </sheetView>
  </sheetViews>
  <sheetFormatPr defaultRowHeight="15" x14ac:dyDescent="0.25"/>
  <cols>
    <col min="1" max="1" width="9.7109375" style="1" customWidth="1"/>
    <col min="2" max="2" width="41" style="1" bestFit="1" customWidth="1"/>
    <col min="3" max="3" width="17.140625" style="1" customWidth="1"/>
    <col min="4" max="4" width="12.28515625" style="1" customWidth="1"/>
    <col min="5" max="5" width="14.28515625" style="1" customWidth="1"/>
    <col min="6" max="6" width="12.5703125" style="1" customWidth="1"/>
    <col min="7" max="7" width="12.85546875" style="1" customWidth="1"/>
    <col min="8" max="16384" width="9.140625" style="1"/>
  </cols>
  <sheetData>
    <row r="1" spans="1:7" ht="8.25" customHeight="1" x14ac:dyDescent="0.25"/>
    <row r="2" spans="1:7" x14ac:dyDescent="0.25">
      <c r="A2" s="111" t="s">
        <v>16</v>
      </c>
      <c r="B2" s="111"/>
      <c r="C2" s="40" t="s">
        <v>0</v>
      </c>
      <c r="D2" s="111" t="s">
        <v>17</v>
      </c>
      <c r="E2" s="111"/>
      <c r="F2" s="108" t="s">
        <v>18</v>
      </c>
      <c r="G2" s="108" t="s">
        <v>19</v>
      </c>
    </row>
    <row r="3" spans="1:7" ht="24.75" customHeight="1" x14ac:dyDescent="0.25">
      <c r="A3" s="111"/>
      <c r="B3" s="111"/>
      <c r="C3" s="40"/>
      <c r="D3" s="38">
        <v>10</v>
      </c>
      <c r="E3" s="38">
        <v>11</v>
      </c>
      <c r="F3" s="108"/>
      <c r="G3" s="108"/>
    </row>
    <row r="4" spans="1:7" x14ac:dyDescent="0.25">
      <c r="A4" s="109" t="s">
        <v>20</v>
      </c>
      <c r="B4" s="109"/>
      <c r="C4" s="109"/>
      <c r="D4" s="109"/>
      <c r="E4" s="109"/>
      <c r="F4" s="109"/>
      <c r="G4" s="109"/>
    </row>
    <row r="5" spans="1:7" ht="15.75" x14ac:dyDescent="0.25">
      <c r="A5" s="110" t="s">
        <v>15</v>
      </c>
      <c r="B5" s="114" t="s">
        <v>1</v>
      </c>
      <c r="C5" s="39" t="s">
        <v>2</v>
      </c>
      <c r="D5" s="5"/>
      <c r="E5" s="5"/>
      <c r="F5" s="5">
        <f>SUM(D5:E5)</f>
        <v>0</v>
      </c>
      <c r="G5" s="6">
        <f>F5</f>
        <v>0</v>
      </c>
    </row>
    <row r="6" spans="1:7" ht="15.75" x14ac:dyDescent="0.25">
      <c r="A6" s="110"/>
      <c r="B6" s="114"/>
      <c r="C6" s="39" t="s">
        <v>3</v>
      </c>
      <c r="D6" s="5"/>
      <c r="E6" s="5"/>
      <c r="F6" s="5">
        <f t="shared" ref="F6:F16" si="0">SUM(D6:E6)</f>
        <v>0</v>
      </c>
      <c r="G6" s="6">
        <f t="shared" ref="G6:G15" si="1">F6</f>
        <v>0</v>
      </c>
    </row>
    <row r="7" spans="1:7" ht="31.5" x14ac:dyDescent="0.25">
      <c r="A7" s="110"/>
      <c r="B7" s="39" t="s">
        <v>14</v>
      </c>
      <c r="C7" s="39" t="s">
        <v>4</v>
      </c>
      <c r="D7" s="75">
        <v>3</v>
      </c>
      <c r="E7" s="76">
        <v>3</v>
      </c>
      <c r="F7" s="5">
        <f t="shared" si="0"/>
        <v>6</v>
      </c>
      <c r="G7" s="15">
        <f>(D7+E7)*2</f>
        <v>12</v>
      </c>
    </row>
    <row r="8" spans="1:7" ht="15.75" x14ac:dyDescent="0.25">
      <c r="A8" s="110"/>
      <c r="B8" s="39" t="s">
        <v>5</v>
      </c>
      <c r="C8" s="39" t="s">
        <v>6</v>
      </c>
      <c r="D8" s="5">
        <v>4</v>
      </c>
      <c r="E8" s="5">
        <v>4</v>
      </c>
      <c r="F8" s="5">
        <f t="shared" si="0"/>
        <v>8</v>
      </c>
      <c r="G8" s="6">
        <f t="shared" si="1"/>
        <v>8</v>
      </c>
    </row>
    <row r="9" spans="1:7" ht="31.5" x14ac:dyDescent="0.25">
      <c r="A9" s="110"/>
      <c r="B9" s="69" t="s">
        <v>7</v>
      </c>
      <c r="C9" s="39" t="s">
        <v>9</v>
      </c>
      <c r="D9" s="5">
        <v>2</v>
      </c>
      <c r="E9" s="5">
        <v>2</v>
      </c>
      <c r="F9" s="5">
        <f t="shared" si="0"/>
        <v>4</v>
      </c>
      <c r="G9" s="15">
        <f t="shared" si="1"/>
        <v>4</v>
      </c>
    </row>
    <row r="10" spans="1:7" ht="15.75" x14ac:dyDescent="0.25">
      <c r="A10" s="110"/>
      <c r="B10" s="112" t="s">
        <v>57</v>
      </c>
      <c r="C10" s="66" t="s">
        <v>46</v>
      </c>
      <c r="D10" s="5">
        <v>1</v>
      </c>
      <c r="E10" s="5">
        <v>1</v>
      </c>
      <c r="F10" s="5">
        <f t="shared" si="0"/>
        <v>2</v>
      </c>
      <c r="G10" s="15">
        <f t="shared" si="1"/>
        <v>2</v>
      </c>
    </row>
    <row r="11" spans="1:7" ht="15.75" x14ac:dyDescent="0.25">
      <c r="A11" s="110"/>
      <c r="B11" s="113"/>
      <c r="C11" s="66" t="s">
        <v>40</v>
      </c>
      <c r="D11" s="5">
        <v>2</v>
      </c>
      <c r="E11" s="5">
        <v>2</v>
      </c>
      <c r="F11" s="5">
        <f t="shared" si="0"/>
        <v>4</v>
      </c>
      <c r="G11" s="15">
        <f t="shared" si="1"/>
        <v>4</v>
      </c>
    </row>
    <row r="12" spans="1:7" ht="15.75" x14ac:dyDescent="0.25">
      <c r="A12" s="110"/>
      <c r="B12" s="113"/>
      <c r="C12" s="66" t="s">
        <v>47</v>
      </c>
      <c r="D12" s="5">
        <v>1</v>
      </c>
      <c r="E12" s="5">
        <v>1</v>
      </c>
      <c r="F12" s="5">
        <f>SUM(D12:E12)</f>
        <v>2</v>
      </c>
      <c r="G12" s="15">
        <f>F12</f>
        <v>2</v>
      </c>
    </row>
    <row r="13" spans="1:7" x14ac:dyDescent="0.25">
      <c r="A13" s="110"/>
      <c r="B13" s="113"/>
      <c r="C13" s="25" t="s">
        <v>37</v>
      </c>
      <c r="D13" s="17"/>
      <c r="E13" s="17">
        <v>1</v>
      </c>
      <c r="F13" s="15">
        <v>1</v>
      </c>
      <c r="G13" s="15">
        <v>1</v>
      </c>
    </row>
    <row r="14" spans="1:7" ht="15.75" x14ac:dyDescent="0.25">
      <c r="A14" s="110"/>
      <c r="B14" s="114" t="s">
        <v>10</v>
      </c>
      <c r="C14" s="39" t="s">
        <v>11</v>
      </c>
      <c r="D14" s="75">
        <v>3</v>
      </c>
      <c r="E14" s="75">
        <v>3</v>
      </c>
      <c r="F14" s="5">
        <f t="shared" si="0"/>
        <v>6</v>
      </c>
      <c r="G14" s="6">
        <f>(D14+E14)*2</f>
        <v>12</v>
      </c>
    </row>
    <row r="15" spans="1:7" ht="15.75" x14ac:dyDescent="0.25">
      <c r="A15" s="110"/>
      <c r="B15" s="114"/>
      <c r="C15" s="39" t="s">
        <v>12</v>
      </c>
      <c r="D15" s="5">
        <v>1</v>
      </c>
      <c r="E15" s="5">
        <v>1</v>
      </c>
      <c r="F15" s="5">
        <f t="shared" si="0"/>
        <v>2</v>
      </c>
      <c r="G15" s="6">
        <f t="shared" si="1"/>
        <v>2</v>
      </c>
    </row>
    <row r="16" spans="1:7" ht="15.75" x14ac:dyDescent="0.25">
      <c r="A16" s="110"/>
      <c r="B16" s="8" t="s">
        <v>13</v>
      </c>
      <c r="C16" s="8"/>
      <c r="D16" s="9">
        <f>D7+D8+D9+D10+D11+D12+D14+D15</f>
        <v>17</v>
      </c>
      <c r="E16" s="9">
        <f>SUM(E5:E15)</f>
        <v>18</v>
      </c>
      <c r="F16" s="65">
        <f t="shared" si="0"/>
        <v>35</v>
      </c>
      <c r="G16" s="27">
        <f>G15+G14+G13+G12+G11+G10+G9+G8+G7</f>
        <v>47</v>
      </c>
    </row>
    <row r="17" spans="1:7" ht="15.75" customHeight="1" x14ac:dyDescent="0.25">
      <c r="A17" s="117" t="s">
        <v>22</v>
      </c>
      <c r="B17" s="115" t="s">
        <v>1</v>
      </c>
      <c r="C17" s="39" t="s">
        <v>2</v>
      </c>
      <c r="D17" s="5">
        <v>3</v>
      </c>
      <c r="E17" s="5">
        <v>3</v>
      </c>
      <c r="F17" s="6">
        <f>SUM(D17:E17)</f>
        <v>6</v>
      </c>
      <c r="G17" s="6">
        <f t="shared" ref="G17:G20" si="2">F17</f>
        <v>6</v>
      </c>
    </row>
    <row r="18" spans="1:7" ht="15.75" x14ac:dyDescent="0.25">
      <c r="A18" s="118"/>
      <c r="B18" s="116"/>
      <c r="C18" s="39" t="s">
        <v>3</v>
      </c>
      <c r="D18" s="5">
        <v>5</v>
      </c>
      <c r="E18" s="5">
        <v>5</v>
      </c>
      <c r="F18" s="6">
        <f t="shared" ref="F18:F20" si="3">SUM(D18:E18)</f>
        <v>10</v>
      </c>
      <c r="G18" s="6">
        <f t="shared" si="2"/>
        <v>10</v>
      </c>
    </row>
    <row r="19" spans="1:7" ht="15.75" x14ac:dyDescent="0.25">
      <c r="A19" s="118"/>
      <c r="B19" s="115" t="s">
        <v>7</v>
      </c>
      <c r="C19" s="39" t="s">
        <v>8</v>
      </c>
      <c r="D19" s="5">
        <v>4</v>
      </c>
      <c r="E19" s="5">
        <v>4</v>
      </c>
      <c r="F19" s="6">
        <f t="shared" si="3"/>
        <v>8</v>
      </c>
      <c r="G19" s="6">
        <f t="shared" si="2"/>
        <v>8</v>
      </c>
    </row>
    <row r="20" spans="1:7" ht="15.75" x14ac:dyDescent="0.25">
      <c r="A20" s="118"/>
      <c r="B20" s="116"/>
      <c r="C20" s="39" t="s">
        <v>23</v>
      </c>
      <c r="D20" s="5">
        <v>2</v>
      </c>
      <c r="E20" s="5">
        <v>2</v>
      </c>
      <c r="F20" s="6">
        <f t="shared" si="3"/>
        <v>4</v>
      </c>
      <c r="G20" s="6">
        <f t="shared" si="2"/>
        <v>4</v>
      </c>
    </row>
    <row r="21" spans="1:7" ht="15.75" x14ac:dyDescent="0.25">
      <c r="A21" s="118"/>
      <c r="B21" s="8" t="s">
        <v>13</v>
      </c>
      <c r="C21" s="10"/>
      <c r="D21" s="9">
        <f>SUM(D17:D20)</f>
        <v>14</v>
      </c>
      <c r="E21" s="9">
        <f t="shared" ref="E21:G21" si="4">SUM(E17:E20)</f>
        <v>14</v>
      </c>
      <c r="F21" s="9">
        <f t="shared" si="4"/>
        <v>28</v>
      </c>
      <c r="G21" s="9">
        <f t="shared" si="4"/>
        <v>28</v>
      </c>
    </row>
    <row r="22" spans="1:7" s="11" customFormat="1" ht="14.25" x14ac:dyDescent="0.2">
      <c r="A22" s="119" t="s">
        <v>13</v>
      </c>
      <c r="B22" s="119"/>
      <c r="C22" s="119"/>
      <c r="D22" s="13">
        <f>D16+D21</f>
        <v>31</v>
      </c>
      <c r="E22" s="13">
        <f>E16+E21</f>
        <v>32</v>
      </c>
      <c r="F22" s="13">
        <f>F16+F21</f>
        <v>63</v>
      </c>
      <c r="G22" s="13">
        <f>G16+G21</f>
        <v>75</v>
      </c>
    </row>
    <row r="23" spans="1:7" x14ac:dyDescent="0.25">
      <c r="A23" s="45" t="s">
        <v>24</v>
      </c>
      <c r="B23" s="30"/>
      <c r="C23" s="30"/>
      <c r="D23" s="3"/>
      <c r="E23" s="3"/>
      <c r="F23" s="3"/>
      <c r="G23" s="3"/>
    </row>
    <row r="24" spans="1:7" ht="15" customHeight="1" x14ac:dyDescent="0.25">
      <c r="A24" s="110" t="s">
        <v>25</v>
      </c>
      <c r="B24" s="39" t="s">
        <v>5</v>
      </c>
      <c r="C24" s="30" t="s">
        <v>27</v>
      </c>
      <c r="D24" s="74">
        <v>1</v>
      </c>
      <c r="E24" s="74">
        <v>1</v>
      </c>
      <c r="F24" s="6">
        <f>SUM(D24:E24)</f>
        <v>2</v>
      </c>
      <c r="G24" s="6">
        <f>F24*2</f>
        <v>4</v>
      </c>
    </row>
    <row r="25" spans="1:7" ht="15.75" x14ac:dyDescent="0.25">
      <c r="A25" s="110"/>
      <c r="B25" s="8" t="s">
        <v>13</v>
      </c>
      <c r="C25" s="8"/>
      <c r="D25" s="9">
        <v>1</v>
      </c>
      <c r="E25" s="9">
        <v>1</v>
      </c>
      <c r="F25" s="9"/>
      <c r="G25" s="27">
        <f>F24*2</f>
        <v>4</v>
      </c>
    </row>
    <row r="26" spans="1:7" ht="31.5" x14ac:dyDescent="0.25">
      <c r="A26" s="51"/>
      <c r="B26" s="58" t="s">
        <v>26</v>
      </c>
      <c r="C26" s="123" t="s">
        <v>62</v>
      </c>
      <c r="D26" s="124"/>
      <c r="E26" s="124"/>
      <c r="F26" s="124"/>
      <c r="G26" s="125"/>
    </row>
    <row r="27" spans="1:7" s="11" customFormat="1" ht="14.25" x14ac:dyDescent="0.2">
      <c r="A27" s="119" t="s">
        <v>13</v>
      </c>
      <c r="B27" s="119"/>
      <c r="C27" s="119"/>
      <c r="D27" s="13">
        <f>D16+D21+D25</f>
        <v>32</v>
      </c>
      <c r="E27" s="13">
        <f>E16+E21+E25</f>
        <v>33</v>
      </c>
      <c r="F27" s="13">
        <f>F16+F21+F25</f>
        <v>63</v>
      </c>
      <c r="G27" s="13">
        <f>G22+G25</f>
        <v>79</v>
      </c>
    </row>
    <row r="28" spans="1:7" ht="75" customHeight="1" x14ac:dyDescent="0.25">
      <c r="A28" s="110" t="s">
        <v>28</v>
      </c>
      <c r="B28" s="121" t="s">
        <v>1</v>
      </c>
      <c r="C28" s="126" t="s">
        <v>29</v>
      </c>
      <c r="D28" s="128">
        <v>1</v>
      </c>
      <c r="E28" s="128">
        <v>1</v>
      </c>
      <c r="F28" s="106">
        <f>SUM(D28:E28)</f>
        <v>2</v>
      </c>
      <c r="G28" s="106">
        <f>F28</f>
        <v>2</v>
      </c>
    </row>
    <row r="29" spans="1:7" ht="4.5" customHeight="1" x14ac:dyDescent="0.25">
      <c r="A29" s="110"/>
      <c r="B29" s="122"/>
      <c r="C29" s="127"/>
      <c r="D29" s="129"/>
      <c r="E29" s="129"/>
      <c r="F29" s="107"/>
      <c r="G29" s="107"/>
    </row>
    <row r="30" spans="1:7" ht="15.75" customHeight="1" x14ac:dyDescent="0.25">
      <c r="A30" s="110"/>
      <c r="B30" s="121" t="s">
        <v>14</v>
      </c>
      <c r="C30" s="16" t="s">
        <v>61</v>
      </c>
      <c r="D30" s="17">
        <v>1</v>
      </c>
      <c r="E30" s="17">
        <v>1</v>
      </c>
      <c r="F30" s="15">
        <f>D30+E30</f>
        <v>2</v>
      </c>
      <c r="G30" s="15">
        <f>F30</f>
        <v>2</v>
      </c>
    </row>
    <row r="31" spans="1:7" ht="30" x14ac:dyDescent="0.25">
      <c r="A31" s="110"/>
      <c r="B31" s="122"/>
      <c r="C31" s="16" t="s">
        <v>64</v>
      </c>
      <c r="D31" s="17">
        <v>2</v>
      </c>
      <c r="E31" s="17">
        <v>2</v>
      </c>
      <c r="F31" s="15">
        <f>D31</f>
        <v>2</v>
      </c>
      <c r="G31" s="15">
        <f>F31</f>
        <v>2</v>
      </c>
    </row>
    <row r="32" spans="1:7" ht="31.5" x14ac:dyDescent="0.25">
      <c r="A32" s="110"/>
      <c r="B32" s="99" t="s">
        <v>7</v>
      </c>
      <c r="C32" s="98" t="s">
        <v>66</v>
      </c>
      <c r="D32" s="17">
        <v>1</v>
      </c>
      <c r="E32" s="17">
        <v>1</v>
      </c>
      <c r="F32" s="15"/>
      <c r="G32" s="15"/>
    </row>
    <row r="33" spans="1:7" ht="30" x14ac:dyDescent="0.25">
      <c r="A33" s="110"/>
      <c r="B33" s="120" t="s">
        <v>5</v>
      </c>
      <c r="C33" s="36" t="s">
        <v>34</v>
      </c>
      <c r="D33" s="74">
        <v>1</v>
      </c>
      <c r="E33" s="73">
        <v>1</v>
      </c>
      <c r="F33" s="6">
        <f>SUM(D33:E33)</f>
        <v>2</v>
      </c>
      <c r="G33" s="6">
        <f>F33*2</f>
        <v>4</v>
      </c>
    </row>
    <row r="34" spans="1:7" ht="45" x14ac:dyDescent="0.25">
      <c r="A34" s="110"/>
      <c r="B34" s="120"/>
      <c r="C34" s="25" t="s">
        <v>35</v>
      </c>
      <c r="D34" s="17">
        <v>1</v>
      </c>
      <c r="E34" s="17">
        <v>1</v>
      </c>
      <c r="F34" s="15">
        <f>SUM(D34:E34)</f>
        <v>2</v>
      </c>
      <c r="G34" s="15">
        <f>F34</f>
        <v>2</v>
      </c>
    </row>
    <row r="35" spans="1:7" ht="15.75" x14ac:dyDescent="0.25">
      <c r="A35" s="110"/>
      <c r="B35" s="63" t="s">
        <v>63</v>
      </c>
      <c r="C35" s="25" t="s">
        <v>63</v>
      </c>
      <c r="D35" s="17">
        <v>1</v>
      </c>
      <c r="E35" s="17"/>
      <c r="F35" s="15">
        <f>SUM(D35:E35)</f>
        <v>1</v>
      </c>
      <c r="G35" s="15">
        <f>F35</f>
        <v>1</v>
      </c>
    </row>
    <row r="36" spans="1:7" ht="15.75" x14ac:dyDescent="0.25">
      <c r="A36" s="110"/>
      <c r="B36" s="8" t="s">
        <v>30</v>
      </c>
      <c r="C36" s="59"/>
      <c r="D36" s="60">
        <f>D28+D30+D31+D32+D34+D35+D33*2</f>
        <v>9</v>
      </c>
      <c r="E36" s="60">
        <f xml:space="preserve"> E29+E28+E30+E31+E32+E34+E35+E33*2</f>
        <v>8</v>
      </c>
      <c r="F36" s="60">
        <f>F35+F34+F33+F31+F30+F29+F28</f>
        <v>11</v>
      </c>
      <c r="G36" s="60">
        <f>G28+G29+G30+G31+G33+G34+G35</f>
        <v>13</v>
      </c>
    </row>
    <row r="37" spans="1:7" x14ac:dyDescent="0.25">
      <c r="A37" s="109" t="s">
        <v>32</v>
      </c>
      <c r="B37" s="109"/>
      <c r="C37" s="109"/>
      <c r="D37" s="32">
        <v>37</v>
      </c>
      <c r="E37" s="32">
        <v>37</v>
      </c>
      <c r="F37" s="19"/>
      <c r="G37" s="19"/>
    </row>
    <row r="38" spans="1:7" x14ac:dyDescent="0.25">
      <c r="A38" s="109" t="s">
        <v>33</v>
      </c>
      <c r="B38" s="109"/>
      <c r="C38" s="109"/>
      <c r="D38" s="27">
        <f>D27+D36</f>
        <v>41</v>
      </c>
      <c r="E38" s="27">
        <f>E27+E36</f>
        <v>41</v>
      </c>
      <c r="F38" s="27">
        <f>D38+E38</f>
        <v>82</v>
      </c>
      <c r="G38" s="27">
        <f>G27+G36</f>
        <v>92</v>
      </c>
    </row>
  </sheetData>
  <mergeCells count="27">
    <mergeCell ref="A38:C38"/>
    <mergeCell ref="A24:A25"/>
    <mergeCell ref="B17:B18"/>
    <mergeCell ref="B19:B20"/>
    <mergeCell ref="A17:A21"/>
    <mergeCell ref="A22:C22"/>
    <mergeCell ref="A28:A36"/>
    <mergeCell ref="A27:C27"/>
    <mergeCell ref="A37:C37"/>
    <mergeCell ref="B33:B34"/>
    <mergeCell ref="B28:B29"/>
    <mergeCell ref="B30:B31"/>
    <mergeCell ref="C26:G26"/>
    <mergeCell ref="C28:C29"/>
    <mergeCell ref="D28:D29"/>
    <mergeCell ref="E28:E29"/>
    <mergeCell ref="F28:F29"/>
    <mergeCell ref="G28:G29"/>
    <mergeCell ref="G2:G3"/>
    <mergeCell ref="A4:G4"/>
    <mergeCell ref="A5:A16"/>
    <mergeCell ref="D2:E2"/>
    <mergeCell ref="F2:F3"/>
    <mergeCell ref="A2:B3"/>
    <mergeCell ref="B10:B13"/>
    <mergeCell ref="B14:B15"/>
    <mergeCell ref="B5:B6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10" workbookViewId="0">
      <selection activeCell="D31" sqref="D31"/>
    </sheetView>
  </sheetViews>
  <sheetFormatPr defaultRowHeight="15" x14ac:dyDescent="0.25"/>
  <cols>
    <col min="1" max="1" width="11" style="1" customWidth="1"/>
    <col min="2" max="2" width="41" style="1" bestFit="1" customWidth="1"/>
    <col min="3" max="3" width="17.5703125" style="1" customWidth="1"/>
    <col min="4" max="4" width="12.28515625" style="1" customWidth="1"/>
    <col min="5" max="5" width="14.28515625" style="1" customWidth="1"/>
    <col min="6" max="6" width="12.5703125" style="1" customWidth="1"/>
    <col min="7" max="7" width="12.85546875" style="1" customWidth="1"/>
  </cols>
  <sheetData>
    <row r="1" spans="1:10" x14ac:dyDescent="0.25">
      <c r="A1" s="111" t="s">
        <v>16</v>
      </c>
      <c r="B1" s="111"/>
      <c r="C1" s="40" t="s">
        <v>0</v>
      </c>
      <c r="D1" s="40" t="s">
        <v>36</v>
      </c>
      <c r="E1" s="40"/>
      <c r="F1" s="135" t="s">
        <v>18</v>
      </c>
      <c r="G1" s="108" t="s">
        <v>19</v>
      </c>
    </row>
    <row r="2" spans="1:10" ht="23.25" customHeight="1" x14ac:dyDescent="0.25">
      <c r="A2" s="111"/>
      <c r="B2" s="111"/>
      <c r="C2" s="40"/>
      <c r="D2" s="35">
        <v>10</v>
      </c>
      <c r="E2" s="35">
        <v>11</v>
      </c>
      <c r="F2" s="135"/>
      <c r="G2" s="108"/>
    </row>
    <row r="3" spans="1:10" ht="15.75" x14ac:dyDescent="0.25">
      <c r="A3" s="130" t="s">
        <v>15</v>
      </c>
      <c r="B3" s="114" t="s">
        <v>1</v>
      </c>
      <c r="C3" s="56" t="s">
        <v>2</v>
      </c>
      <c r="D3" s="5">
        <v>1</v>
      </c>
      <c r="E3" s="5">
        <v>1</v>
      </c>
      <c r="F3" s="43">
        <f>SUM(D3:E3)</f>
        <v>2</v>
      </c>
      <c r="G3" s="6">
        <f>F3</f>
        <v>2</v>
      </c>
    </row>
    <row r="4" spans="1:10" ht="15.75" x14ac:dyDescent="0.25">
      <c r="A4" s="130"/>
      <c r="B4" s="114"/>
      <c r="C4" s="56" t="s">
        <v>3</v>
      </c>
      <c r="D4" s="5">
        <v>3</v>
      </c>
      <c r="E4" s="5">
        <v>3</v>
      </c>
      <c r="F4" s="43">
        <f t="shared" ref="F4:F12" si="0">SUM(D4:E4)</f>
        <v>6</v>
      </c>
      <c r="G4" s="6">
        <f t="shared" ref="G4:G12" si="1">F4</f>
        <v>6</v>
      </c>
    </row>
    <row r="5" spans="1:10" ht="31.5" x14ac:dyDescent="0.25">
      <c r="A5" s="130"/>
      <c r="B5" s="4" t="s">
        <v>14</v>
      </c>
      <c r="C5" s="56" t="s">
        <v>4</v>
      </c>
      <c r="D5" s="75">
        <v>3</v>
      </c>
      <c r="E5" s="76">
        <v>3</v>
      </c>
      <c r="F5" s="43">
        <f t="shared" si="0"/>
        <v>6</v>
      </c>
      <c r="G5" s="15">
        <f>F5*2</f>
        <v>12</v>
      </c>
    </row>
    <row r="6" spans="1:10" ht="15.75" x14ac:dyDescent="0.25">
      <c r="A6" s="130"/>
      <c r="B6" s="4" t="s">
        <v>5</v>
      </c>
      <c r="C6" s="56" t="s">
        <v>6</v>
      </c>
      <c r="D6" s="5"/>
      <c r="E6" s="5"/>
      <c r="F6" s="43">
        <f t="shared" si="0"/>
        <v>0</v>
      </c>
      <c r="G6" s="15">
        <f t="shared" si="1"/>
        <v>0</v>
      </c>
    </row>
    <row r="7" spans="1:10" ht="15.75" x14ac:dyDescent="0.25">
      <c r="A7" s="130"/>
      <c r="B7" s="4" t="s">
        <v>7</v>
      </c>
      <c r="C7" s="56" t="s">
        <v>8</v>
      </c>
      <c r="D7" s="5">
        <v>2</v>
      </c>
      <c r="E7" s="5">
        <v>2</v>
      </c>
      <c r="F7" s="43">
        <f t="shared" si="0"/>
        <v>4</v>
      </c>
      <c r="G7" s="15">
        <f t="shared" si="1"/>
        <v>4</v>
      </c>
      <c r="J7" s="46"/>
    </row>
    <row r="8" spans="1:10" ht="15.75" customHeight="1" x14ac:dyDescent="0.25">
      <c r="A8" s="130"/>
      <c r="B8" s="112" t="s">
        <v>21</v>
      </c>
      <c r="C8" s="30" t="s">
        <v>47</v>
      </c>
      <c r="D8" s="12">
        <v>1</v>
      </c>
      <c r="E8" s="12">
        <v>1</v>
      </c>
      <c r="F8" s="37">
        <v>2</v>
      </c>
      <c r="G8" s="41">
        <v>2</v>
      </c>
    </row>
    <row r="9" spans="1:10" ht="15.75" customHeight="1" x14ac:dyDescent="0.25">
      <c r="A9" s="130"/>
      <c r="B9" s="113"/>
      <c r="C9" s="30" t="s">
        <v>46</v>
      </c>
      <c r="D9" s="12">
        <v>1</v>
      </c>
      <c r="E9" s="12">
        <v>1</v>
      </c>
      <c r="F9" s="37">
        <v>2</v>
      </c>
      <c r="G9" s="41">
        <v>2</v>
      </c>
    </row>
    <row r="10" spans="1:10" ht="15.75" customHeight="1" x14ac:dyDescent="0.25">
      <c r="A10" s="130"/>
      <c r="B10" s="136"/>
      <c r="C10" s="56" t="s">
        <v>37</v>
      </c>
      <c r="D10" s="5"/>
      <c r="E10" s="5">
        <v>1</v>
      </c>
      <c r="F10" s="43">
        <f>E10</f>
        <v>1</v>
      </c>
      <c r="G10" s="15">
        <f>F10</f>
        <v>1</v>
      </c>
    </row>
    <row r="11" spans="1:10" ht="15.75" x14ac:dyDescent="0.25">
      <c r="A11" s="130"/>
      <c r="B11" s="114" t="s">
        <v>10</v>
      </c>
      <c r="C11" s="56" t="s">
        <v>11</v>
      </c>
      <c r="D11" s="75">
        <v>3</v>
      </c>
      <c r="E11" s="75">
        <v>3</v>
      </c>
      <c r="F11" s="43">
        <f t="shared" si="0"/>
        <v>6</v>
      </c>
      <c r="G11" s="15">
        <f>F11*2</f>
        <v>12</v>
      </c>
    </row>
    <row r="12" spans="1:10" ht="15.75" x14ac:dyDescent="0.25">
      <c r="A12" s="130"/>
      <c r="B12" s="114"/>
      <c r="C12" s="56" t="s">
        <v>12</v>
      </c>
      <c r="D12" s="5">
        <v>1</v>
      </c>
      <c r="E12" s="5">
        <v>1</v>
      </c>
      <c r="F12" s="43">
        <f t="shared" si="0"/>
        <v>2</v>
      </c>
      <c r="G12" s="15">
        <f t="shared" si="1"/>
        <v>2</v>
      </c>
    </row>
    <row r="13" spans="1:10" ht="15.75" x14ac:dyDescent="0.25">
      <c r="A13" s="130"/>
      <c r="B13" s="7" t="s">
        <v>13</v>
      </c>
      <c r="C13" s="8"/>
      <c r="D13" s="9">
        <f>SUM(D3:D12)</f>
        <v>15</v>
      </c>
      <c r="E13" s="9">
        <f>SUM(E3:E12)</f>
        <v>16</v>
      </c>
      <c r="F13" s="21">
        <f>SUM(F3:F12)</f>
        <v>31</v>
      </c>
      <c r="G13" s="9">
        <f>G12+G11+G10+G9+G8+G7+G5+G4+G3</f>
        <v>43</v>
      </c>
    </row>
    <row r="14" spans="1:10" ht="15.75" x14ac:dyDescent="0.25">
      <c r="A14" s="130" t="s">
        <v>22</v>
      </c>
      <c r="B14" s="121" t="s">
        <v>5</v>
      </c>
      <c r="C14" s="56" t="s">
        <v>38</v>
      </c>
      <c r="D14" s="5">
        <v>4</v>
      </c>
      <c r="E14" s="5">
        <v>4</v>
      </c>
      <c r="F14" s="23">
        <f>SUM(D14:E14)</f>
        <v>8</v>
      </c>
      <c r="G14" s="15">
        <f t="shared" ref="G14:G15" si="2">F14</f>
        <v>8</v>
      </c>
    </row>
    <row r="15" spans="1:10" ht="15.75" x14ac:dyDescent="0.25">
      <c r="A15" s="130"/>
      <c r="B15" s="134"/>
      <c r="C15" s="56" t="s">
        <v>39</v>
      </c>
      <c r="D15" s="5">
        <v>2</v>
      </c>
      <c r="E15" s="5">
        <v>2</v>
      </c>
      <c r="F15" s="23">
        <f t="shared" ref="F15" si="3">SUM(D15:E15)</f>
        <v>4</v>
      </c>
      <c r="G15" s="15">
        <f t="shared" si="2"/>
        <v>4</v>
      </c>
    </row>
    <row r="16" spans="1:10" ht="15.75" x14ac:dyDescent="0.25">
      <c r="A16" s="130"/>
      <c r="B16" s="122"/>
      <c r="C16" s="56" t="s">
        <v>27</v>
      </c>
      <c r="D16" s="75">
        <v>4</v>
      </c>
      <c r="E16" s="75">
        <v>4</v>
      </c>
      <c r="F16" s="23">
        <f>SUM(D16:E16)</f>
        <v>8</v>
      </c>
      <c r="G16" s="15">
        <f>F16*2</f>
        <v>16</v>
      </c>
    </row>
    <row r="17" spans="1:7" ht="15.75" x14ac:dyDescent="0.25">
      <c r="A17" s="130"/>
      <c r="B17" s="68" t="s">
        <v>65</v>
      </c>
      <c r="C17" s="56" t="s">
        <v>40</v>
      </c>
      <c r="D17" s="5">
        <v>5</v>
      </c>
      <c r="E17" s="5">
        <v>5</v>
      </c>
      <c r="F17" s="23">
        <f>SUM(D17:E17)</f>
        <v>10</v>
      </c>
      <c r="G17" s="15">
        <f>F17</f>
        <v>10</v>
      </c>
    </row>
    <row r="18" spans="1:7" ht="15.75" x14ac:dyDescent="0.25">
      <c r="A18" s="130"/>
      <c r="B18" s="7" t="s">
        <v>13</v>
      </c>
      <c r="C18" s="10"/>
      <c r="D18" s="9">
        <f>SUM(D14:D17)</f>
        <v>15</v>
      </c>
      <c r="E18" s="9">
        <f>SUM(E14:E17)</f>
        <v>15</v>
      </c>
      <c r="F18" s="21">
        <f>D18+E18</f>
        <v>30</v>
      </c>
      <c r="G18" s="9">
        <f>SUM(G14:G17)</f>
        <v>38</v>
      </c>
    </row>
    <row r="19" spans="1:7" x14ac:dyDescent="0.25">
      <c r="A19" s="131" t="s">
        <v>13</v>
      </c>
      <c r="B19" s="132"/>
      <c r="C19" s="133"/>
      <c r="D19" s="47">
        <f>D13+D18</f>
        <v>30</v>
      </c>
      <c r="E19" s="47">
        <f>E13+E18</f>
        <v>31</v>
      </c>
      <c r="F19" s="48">
        <f>F13+F18</f>
        <v>61</v>
      </c>
      <c r="G19" s="47">
        <f>G13+G18</f>
        <v>81</v>
      </c>
    </row>
    <row r="20" spans="1:7" x14ac:dyDescent="0.25">
      <c r="A20" s="11" t="s">
        <v>24</v>
      </c>
      <c r="G20" s="3"/>
    </row>
    <row r="21" spans="1:7" ht="15" customHeight="1" x14ac:dyDescent="0.25">
      <c r="A21" s="130" t="s">
        <v>25</v>
      </c>
      <c r="B21" s="34" t="s">
        <v>7</v>
      </c>
      <c r="C21" s="3" t="s">
        <v>9</v>
      </c>
      <c r="D21" s="12">
        <v>2</v>
      </c>
      <c r="E21" s="12">
        <v>1</v>
      </c>
      <c r="F21" s="37">
        <f>D21+E21</f>
        <v>3</v>
      </c>
      <c r="G21" s="41">
        <f>F21</f>
        <v>3</v>
      </c>
    </row>
    <row r="22" spans="1:7" ht="15.75" x14ac:dyDescent="0.25">
      <c r="A22" s="130"/>
      <c r="B22" s="7" t="s">
        <v>13</v>
      </c>
      <c r="C22" s="8"/>
      <c r="D22" s="9">
        <f>SUM(D21:D21)</f>
        <v>2</v>
      </c>
      <c r="E22" s="9">
        <f>SUM(E21:E21)</f>
        <v>1</v>
      </c>
      <c r="F22" s="21">
        <f>SUM(F21:F21)</f>
        <v>3</v>
      </c>
      <c r="G22" s="9">
        <f>F22</f>
        <v>3</v>
      </c>
    </row>
    <row r="23" spans="1:7" ht="31.5" x14ac:dyDescent="0.25">
      <c r="A23" s="61"/>
      <c r="B23" s="7" t="s">
        <v>26</v>
      </c>
      <c r="C23" s="124" t="s">
        <v>62</v>
      </c>
      <c r="D23" s="124"/>
      <c r="E23" s="124"/>
      <c r="F23" s="124"/>
      <c r="G23" s="62"/>
    </row>
    <row r="24" spans="1:7" x14ac:dyDescent="0.25">
      <c r="A24" s="131" t="s">
        <v>13</v>
      </c>
      <c r="B24" s="132"/>
      <c r="C24" s="133"/>
      <c r="D24" s="13">
        <f>D19+D22</f>
        <v>32</v>
      </c>
      <c r="E24" s="13">
        <f>E13+E18+E22</f>
        <v>32</v>
      </c>
      <c r="F24" s="22">
        <f>F13+F18+F22</f>
        <v>64</v>
      </c>
      <c r="G24" s="13">
        <f>G19+G22</f>
        <v>84</v>
      </c>
    </row>
    <row r="25" spans="1:7" ht="31.5" customHeight="1" x14ac:dyDescent="0.25">
      <c r="A25" s="130" t="s">
        <v>28</v>
      </c>
      <c r="B25" s="112" t="s">
        <v>5</v>
      </c>
      <c r="C25" s="16" t="s">
        <v>34</v>
      </c>
      <c r="D25" s="77">
        <v>1</v>
      </c>
      <c r="E25" s="77">
        <v>1</v>
      </c>
      <c r="F25" s="23">
        <v>2</v>
      </c>
      <c r="G25" s="15">
        <v>4</v>
      </c>
    </row>
    <row r="26" spans="1:7" ht="45" x14ac:dyDescent="0.25">
      <c r="A26" s="130"/>
      <c r="B26" s="113"/>
      <c r="C26" s="36" t="s">
        <v>41</v>
      </c>
      <c r="D26" s="74">
        <v>1</v>
      </c>
      <c r="E26" s="74">
        <v>1</v>
      </c>
      <c r="F26" s="23">
        <v>2</v>
      </c>
      <c r="G26" s="15">
        <v>4</v>
      </c>
    </row>
    <row r="27" spans="1:7" ht="45" x14ac:dyDescent="0.25">
      <c r="A27" s="130"/>
      <c r="B27" s="112" t="s">
        <v>1</v>
      </c>
      <c r="C27" s="36" t="s">
        <v>59</v>
      </c>
      <c r="D27" s="33">
        <v>1</v>
      </c>
      <c r="E27" s="33"/>
      <c r="F27" s="23">
        <f>D27</f>
        <v>1</v>
      </c>
      <c r="G27" s="15">
        <f>D27</f>
        <v>1</v>
      </c>
    </row>
    <row r="28" spans="1:7" ht="31.5" x14ac:dyDescent="0.25">
      <c r="A28" s="130"/>
      <c r="B28" s="136"/>
      <c r="C28" s="39" t="s">
        <v>45</v>
      </c>
      <c r="D28" s="33">
        <v>1</v>
      </c>
      <c r="E28" s="74">
        <v>1</v>
      </c>
      <c r="F28" s="20">
        <f t="shared" ref="F28" si="4">SUM(D28:E28)</f>
        <v>2</v>
      </c>
      <c r="G28" s="6">
        <f>F28</f>
        <v>2</v>
      </c>
    </row>
    <row r="29" spans="1:7" ht="45" x14ac:dyDescent="0.25">
      <c r="A29" s="130"/>
      <c r="B29" s="53" t="s">
        <v>21</v>
      </c>
      <c r="C29" s="25" t="s">
        <v>43</v>
      </c>
      <c r="D29" s="73">
        <v>1</v>
      </c>
      <c r="E29" s="73">
        <v>1</v>
      </c>
      <c r="F29" s="20">
        <f t="shared" ref="F29:F30" si="5">SUM(D29:E29)</f>
        <v>2</v>
      </c>
      <c r="G29" s="6">
        <f t="shared" ref="G29:G30" si="6">F29*2</f>
        <v>4</v>
      </c>
    </row>
    <row r="30" spans="1:7" ht="30" x14ac:dyDescent="0.25">
      <c r="A30" s="130"/>
      <c r="B30" s="54"/>
      <c r="C30" s="55" t="s">
        <v>42</v>
      </c>
      <c r="D30" s="73">
        <v>1</v>
      </c>
      <c r="E30" s="73">
        <v>1</v>
      </c>
      <c r="F30" s="20">
        <f t="shared" si="5"/>
        <v>2</v>
      </c>
      <c r="G30" s="6">
        <f t="shared" si="6"/>
        <v>4</v>
      </c>
    </row>
    <row r="31" spans="1:7" ht="15.75" x14ac:dyDescent="0.25">
      <c r="A31" s="130"/>
      <c r="B31" s="18" t="s">
        <v>30</v>
      </c>
      <c r="C31" s="8"/>
      <c r="D31" s="9">
        <f>(D25+D26+D29+D30)*2+D27+D28</f>
        <v>10</v>
      </c>
      <c r="E31" s="9">
        <f>(E25+E26+E28+E29+E30)*2</f>
        <v>10</v>
      </c>
      <c r="F31" s="21">
        <f>SUM(F25:F30)</f>
        <v>11</v>
      </c>
      <c r="G31" s="9">
        <f>SUM(G25:G30)</f>
        <v>19</v>
      </c>
    </row>
    <row r="32" spans="1:7" ht="15.75" x14ac:dyDescent="0.25">
      <c r="A32" s="71"/>
      <c r="B32" s="7" t="s">
        <v>31</v>
      </c>
      <c r="C32" s="8"/>
      <c r="D32" s="9">
        <v>6</v>
      </c>
      <c r="E32" s="9">
        <v>5</v>
      </c>
      <c r="F32" s="72"/>
      <c r="G32" s="9"/>
    </row>
    <row r="33" spans="1:7" x14ac:dyDescent="0.25">
      <c r="A33" s="109" t="s">
        <v>32</v>
      </c>
      <c r="B33" s="109"/>
      <c r="C33" s="109"/>
      <c r="D33" s="32">
        <v>37</v>
      </c>
      <c r="E33" s="32">
        <v>37</v>
      </c>
      <c r="F33" s="28"/>
      <c r="G33" s="19"/>
    </row>
    <row r="34" spans="1:7" x14ac:dyDescent="0.25">
      <c r="A34" s="109" t="s">
        <v>33</v>
      </c>
      <c r="B34" s="109"/>
      <c r="C34" s="109"/>
      <c r="D34" s="27">
        <f>D24+D31</f>
        <v>42</v>
      </c>
      <c r="E34" s="27">
        <f>E24+E31</f>
        <v>42</v>
      </c>
      <c r="F34" s="29">
        <f>D34+E34</f>
        <v>84</v>
      </c>
      <c r="G34" s="27">
        <f>G24+G31</f>
        <v>103</v>
      </c>
    </row>
  </sheetData>
  <mergeCells count="18">
    <mergeCell ref="A24:C24"/>
    <mergeCell ref="A25:A31"/>
    <mergeCell ref="A33:C33"/>
    <mergeCell ref="A34:C34"/>
    <mergeCell ref="B27:B28"/>
    <mergeCell ref="B25:B26"/>
    <mergeCell ref="F1:F2"/>
    <mergeCell ref="G1:G2"/>
    <mergeCell ref="A1:B2"/>
    <mergeCell ref="A14:A18"/>
    <mergeCell ref="B8:B10"/>
    <mergeCell ref="C23:F23"/>
    <mergeCell ref="A3:A13"/>
    <mergeCell ref="B3:B4"/>
    <mergeCell ref="B11:B12"/>
    <mergeCell ref="A19:C19"/>
    <mergeCell ref="A21:A22"/>
    <mergeCell ref="B14:B1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3" workbookViewId="0">
      <selection activeCell="I21" sqref="I21"/>
    </sheetView>
  </sheetViews>
  <sheetFormatPr defaultColWidth="17.42578125" defaultRowHeight="15" x14ac:dyDescent="0.25"/>
  <cols>
    <col min="1" max="1" width="17.42578125" style="1"/>
    <col min="2" max="2" width="41" style="1" bestFit="1" customWidth="1"/>
    <col min="3" max="3" width="23.28515625" style="1" bestFit="1" customWidth="1"/>
    <col min="4" max="7" width="10.42578125" style="1" customWidth="1"/>
  </cols>
  <sheetData>
    <row r="1" spans="1:7" ht="35.25" customHeight="1" x14ac:dyDescent="0.25">
      <c r="A1" s="111" t="s">
        <v>16</v>
      </c>
      <c r="B1" s="111"/>
      <c r="C1" s="40" t="s">
        <v>0</v>
      </c>
      <c r="D1" s="40" t="s">
        <v>44</v>
      </c>
      <c r="E1" s="40"/>
      <c r="F1" s="108" t="s">
        <v>18</v>
      </c>
      <c r="G1" s="108" t="s">
        <v>19</v>
      </c>
    </row>
    <row r="2" spans="1:7" ht="35.25" customHeight="1" x14ac:dyDescent="0.25">
      <c r="A2" s="111"/>
      <c r="B2" s="111"/>
      <c r="C2" s="40"/>
      <c r="D2" s="38">
        <v>10</v>
      </c>
      <c r="E2" s="38">
        <v>11</v>
      </c>
      <c r="F2" s="108"/>
      <c r="G2" s="108"/>
    </row>
    <row r="3" spans="1:7" x14ac:dyDescent="0.25">
      <c r="A3" s="109" t="s">
        <v>20</v>
      </c>
      <c r="B3" s="109"/>
      <c r="C3" s="109"/>
      <c r="D3" s="109"/>
      <c r="E3" s="109"/>
      <c r="F3" s="109"/>
      <c r="G3" s="109"/>
    </row>
    <row r="4" spans="1:7" ht="15.75" customHeight="1" x14ac:dyDescent="0.25">
      <c r="A4" s="138" t="s">
        <v>15</v>
      </c>
      <c r="B4" s="115" t="s">
        <v>1</v>
      </c>
      <c r="C4" s="2" t="s">
        <v>2</v>
      </c>
      <c r="D4" s="5">
        <v>1</v>
      </c>
      <c r="E4" s="5">
        <v>1</v>
      </c>
      <c r="F4" s="5">
        <f>SUM(D4:E4)</f>
        <v>2</v>
      </c>
      <c r="G4" s="5">
        <f>F4</f>
        <v>2</v>
      </c>
    </row>
    <row r="5" spans="1:7" ht="15.75" x14ac:dyDescent="0.25">
      <c r="A5" s="139"/>
      <c r="B5" s="116"/>
      <c r="C5" s="2" t="s">
        <v>3</v>
      </c>
      <c r="D5" s="5">
        <v>3</v>
      </c>
      <c r="E5" s="5">
        <v>3</v>
      </c>
      <c r="F5" s="5">
        <f t="shared" ref="F5:F13" si="0">SUM(D5:E5)</f>
        <v>6</v>
      </c>
      <c r="G5" s="5">
        <f t="shared" ref="G5:G13" si="1">F5</f>
        <v>6</v>
      </c>
    </row>
    <row r="6" spans="1:7" ht="15.75" x14ac:dyDescent="0.25">
      <c r="A6" s="139"/>
      <c r="B6" s="39" t="s">
        <v>14</v>
      </c>
      <c r="C6" s="2" t="s">
        <v>4</v>
      </c>
      <c r="D6" s="75">
        <v>3</v>
      </c>
      <c r="E6" s="76">
        <v>3</v>
      </c>
      <c r="F6" s="5">
        <f t="shared" si="0"/>
        <v>6</v>
      </c>
      <c r="G6" s="5">
        <f>F6*2</f>
        <v>12</v>
      </c>
    </row>
    <row r="7" spans="1:7" ht="15.75" x14ac:dyDescent="0.25">
      <c r="A7" s="139"/>
      <c r="B7" s="39" t="s">
        <v>5</v>
      </c>
      <c r="C7" s="2" t="s">
        <v>6</v>
      </c>
      <c r="D7" s="5"/>
      <c r="E7" s="5"/>
      <c r="F7" s="5"/>
      <c r="G7" s="5"/>
    </row>
    <row r="8" spans="1:7" ht="16.5" customHeight="1" x14ac:dyDescent="0.25">
      <c r="A8" s="139"/>
      <c r="B8" s="115" t="s">
        <v>7</v>
      </c>
      <c r="C8" s="120" t="s">
        <v>8</v>
      </c>
      <c r="D8" s="140">
        <v>2</v>
      </c>
      <c r="E8" s="140">
        <v>2</v>
      </c>
      <c r="F8" s="140">
        <f t="shared" si="0"/>
        <v>4</v>
      </c>
      <c r="G8" s="140">
        <f t="shared" si="1"/>
        <v>4</v>
      </c>
    </row>
    <row r="9" spans="1:7" hidden="1" x14ac:dyDescent="0.25">
      <c r="A9" s="139"/>
      <c r="B9" s="116"/>
      <c r="C9" s="120"/>
      <c r="D9" s="140"/>
      <c r="E9" s="140"/>
      <c r="F9" s="140"/>
      <c r="G9" s="140"/>
    </row>
    <row r="10" spans="1:7" ht="15.75" x14ac:dyDescent="0.25">
      <c r="A10" s="139"/>
      <c r="B10" s="121" t="s">
        <v>21</v>
      </c>
      <c r="C10" s="42" t="s">
        <v>40</v>
      </c>
      <c r="D10" s="33">
        <v>2</v>
      </c>
      <c r="E10" s="33">
        <f>D10</f>
        <v>2</v>
      </c>
      <c r="F10" s="6">
        <v>4</v>
      </c>
      <c r="G10" s="6">
        <v>4</v>
      </c>
    </row>
    <row r="11" spans="1:7" x14ac:dyDescent="0.25">
      <c r="A11" s="139"/>
      <c r="B11" s="122"/>
      <c r="C11" s="26" t="s">
        <v>37</v>
      </c>
      <c r="D11" s="17"/>
      <c r="E11" s="17">
        <v>1</v>
      </c>
      <c r="F11" s="15">
        <v>1</v>
      </c>
      <c r="G11" s="15">
        <v>1</v>
      </c>
    </row>
    <row r="12" spans="1:7" ht="15.75" customHeight="1" x14ac:dyDescent="0.25">
      <c r="A12" s="139"/>
      <c r="B12" s="115" t="s">
        <v>10</v>
      </c>
      <c r="C12" s="2" t="s">
        <v>11</v>
      </c>
      <c r="D12" s="75">
        <v>3</v>
      </c>
      <c r="E12" s="75">
        <v>3</v>
      </c>
      <c r="F12" s="5">
        <f t="shared" si="0"/>
        <v>6</v>
      </c>
      <c r="G12" s="5">
        <f>F12*2</f>
        <v>12</v>
      </c>
    </row>
    <row r="13" spans="1:7" ht="15.75" x14ac:dyDescent="0.25">
      <c r="A13" s="139"/>
      <c r="B13" s="116"/>
      <c r="C13" s="2" t="s">
        <v>12</v>
      </c>
      <c r="D13" s="5">
        <v>1</v>
      </c>
      <c r="E13" s="5">
        <v>1</v>
      </c>
      <c r="F13" s="5">
        <f t="shared" si="0"/>
        <v>2</v>
      </c>
      <c r="G13" s="5">
        <f t="shared" si="1"/>
        <v>2</v>
      </c>
    </row>
    <row r="14" spans="1:7" ht="15.75" x14ac:dyDescent="0.25">
      <c r="A14" s="139"/>
      <c r="B14" s="7" t="s">
        <v>13</v>
      </c>
      <c r="C14" s="8"/>
      <c r="D14" s="9">
        <f>SUM(D4:D13)</f>
        <v>15</v>
      </c>
      <c r="E14" s="9">
        <f>SUM(E4:E13)</f>
        <v>16</v>
      </c>
      <c r="F14" s="9">
        <f>SUM(F4:F13)</f>
        <v>31</v>
      </c>
      <c r="G14" s="9">
        <f>G13+G12+G11+G10+G23+G8+G6+G5+G4</f>
        <v>46</v>
      </c>
    </row>
    <row r="15" spans="1:7" ht="15.75" x14ac:dyDescent="0.25">
      <c r="A15" s="130" t="s">
        <v>22</v>
      </c>
      <c r="B15" s="137" t="s">
        <v>5</v>
      </c>
      <c r="C15" s="2" t="s">
        <v>38</v>
      </c>
      <c r="D15" s="5">
        <v>4</v>
      </c>
      <c r="E15" s="5">
        <v>4</v>
      </c>
      <c r="F15" s="15">
        <f>SUM(D15:E15)</f>
        <v>8</v>
      </c>
      <c r="G15" s="15">
        <f t="shared" ref="G15:G18" si="2">F15</f>
        <v>8</v>
      </c>
    </row>
    <row r="16" spans="1:7" ht="15.75" x14ac:dyDescent="0.25">
      <c r="A16" s="130"/>
      <c r="B16" s="137"/>
      <c r="C16" s="2" t="s">
        <v>39</v>
      </c>
      <c r="D16" s="5">
        <v>2</v>
      </c>
      <c r="E16" s="5">
        <v>2</v>
      </c>
      <c r="F16" s="15">
        <f t="shared" ref="F16:F18" si="3">SUM(D16:E16)</f>
        <v>4</v>
      </c>
      <c r="G16" s="15">
        <f t="shared" si="2"/>
        <v>4</v>
      </c>
    </row>
    <row r="17" spans="1:7" ht="15.75" customHeight="1" x14ac:dyDescent="0.25">
      <c r="A17" s="130"/>
      <c r="B17" s="112" t="s">
        <v>49</v>
      </c>
      <c r="C17" s="2" t="s">
        <v>46</v>
      </c>
      <c r="D17" s="5">
        <v>3</v>
      </c>
      <c r="E17" s="5">
        <v>3</v>
      </c>
      <c r="F17" s="15">
        <f t="shared" si="3"/>
        <v>6</v>
      </c>
      <c r="G17" s="15">
        <f t="shared" si="2"/>
        <v>6</v>
      </c>
    </row>
    <row r="18" spans="1:7" ht="15.75" x14ac:dyDescent="0.25">
      <c r="A18" s="130"/>
      <c r="B18" s="113"/>
      <c r="C18" s="2" t="s">
        <v>47</v>
      </c>
      <c r="D18" s="5">
        <v>3</v>
      </c>
      <c r="E18" s="5">
        <v>3</v>
      </c>
      <c r="F18" s="15">
        <f t="shared" si="3"/>
        <v>6</v>
      </c>
      <c r="G18" s="15">
        <f t="shared" si="2"/>
        <v>6</v>
      </c>
    </row>
    <row r="19" spans="1:7" ht="15.75" x14ac:dyDescent="0.25">
      <c r="A19" s="130"/>
      <c r="B19" s="7" t="s">
        <v>13</v>
      </c>
      <c r="C19" s="10"/>
      <c r="D19" s="9">
        <f>SUM(D15:D18)</f>
        <v>12</v>
      </c>
      <c r="E19" s="9">
        <f>SUM(E15:E18)</f>
        <v>12</v>
      </c>
      <c r="F19" s="9">
        <f>SUM(F15:F18)</f>
        <v>24</v>
      </c>
      <c r="G19" s="9">
        <f>SUM(G15:G18)</f>
        <v>24</v>
      </c>
    </row>
    <row r="20" spans="1:7" x14ac:dyDescent="0.25">
      <c r="A20" s="144" t="s">
        <v>13</v>
      </c>
      <c r="B20" s="144"/>
      <c r="C20" s="144"/>
      <c r="D20" s="13">
        <f>D14+D19</f>
        <v>27</v>
      </c>
      <c r="E20" s="13">
        <f>E14+E19</f>
        <v>28</v>
      </c>
      <c r="F20" s="13">
        <f>F14+F19</f>
        <v>55</v>
      </c>
      <c r="G20" s="13">
        <f>G19+G14</f>
        <v>70</v>
      </c>
    </row>
    <row r="21" spans="1:7" x14ac:dyDescent="0.25">
      <c r="A21" s="19" t="s">
        <v>24</v>
      </c>
      <c r="B21" s="3"/>
      <c r="C21" s="3"/>
      <c r="D21" s="3"/>
      <c r="E21" s="3"/>
      <c r="F21" s="3"/>
      <c r="G21" s="3"/>
    </row>
    <row r="22" spans="1:7" ht="15" customHeight="1" x14ac:dyDescent="0.25">
      <c r="A22" s="138"/>
      <c r="B22" s="101" t="s">
        <v>5</v>
      </c>
      <c r="C22" s="30" t="s">
        <v>27</v>
      </c>
      <c r="D22" s="74">
        <v>1</v>
      </c>
      <c r="E22" s="74">
        <v>1</v>
      </c>
      <c r="F22" s="6">
        <f>SUM(D22:E22)</f>
        <v>2</v>
      </c>
      <c r="G22" s="6">
        <f>F22*2</f>
        <v>4</v>
      </c>
    </row>
    <row r="23" spans="1:7" ht="15" customHeight="1" x14ac:dyDescent="0.25">
      <c r="A23" s="139"/>
      <c r="B23" s="100" t="s">
        <v>7</v>
      </c>
      <c r="C23" s="102" t="s">
        <v>9</v>
      </c>
      <c r="D23" s="103">
        <v>2</v>
      </c>
      <c r="E23" s="103">
        <v>1</v>
      </c>
      <c r="F23" s="103">
        <f>SUM(D23:E23)</f>
        <v>3</v>
      </c>
      <c r="G23" s="103">
        <f>F23</f>
        <v>3</v>
      </c>
    </row>
    <row r="24" spans="1:7" ht="15.75" x14ac:dyDescent="0.25">
      <c r="A24" s="139"/>
      <c r="B24" s="7"/>
      <c r="C24" s="8"/>
      <c r="D24" s="9">
        <f>D20+D23+D22</f>
        <v>30</v>
      </c>
      <c r="E24" s="9">
        <f>E20+E22+E23</f>
        <v>30</v>
      </c>
      <c r="F24" s="9"/>
      <c r="G24" s="27"/>
    </row>
    <row r="25" spans="1:7" ht="15.75" x14ac:dyDescent="0.25">
      <c r="A25" s="145"/>
      <c r="B25" s="7"/>
      <c r="C25" s="8"/>
      <c r="D25" s="9"/>
      <c r="E25" s="9"/>
      <c r="F25" s="9"/>
      <c r="G25" s="9">
        <f>G20+G22</f>
        <v>74</v>
      </c>
    </row>
    <row r="26" spans="1:7" ht="31.5" x14ac:dyDescent="0.25">
      <c r="A26" s="52"/>
      <c r="B26" s="7" t="s">
        <v>26</v>
      </c>
      <c r="C26" s="123" t="s">
        <v>62</v>
      </c>
      <c r="D26" s="124"/>
      <c r="E26" s="124"/>
      <c r="F26" s="124"/>
      <c r="G26" s="125"/>
    </row>
    <row r="27" spans="1:7" ht="31.5" x14ac:dyDescent="0.25">
      <c r="A27" s="138" t="s">
        <v>28</v>
      </c>
      <c r="B27" s="121" t="s">
        <v>5</v>
      </c>
      <c r="C27" s="88" t="s">
        <v>48</v>
      </c>
      <c r="D27" s="73">
        <v>1</v>
      </c>
      <c r="E27" s="17">
        <v>1</v>
      </c>
      <c r="F27" s="15">
        <f>D27+E27</f>
        <v>2</v>
      </c>
      <c r="G27" s="15">
        <f>F27+E27</f>
        <v>3</v>
      </c>
    </row>
    <row r="28" spans="1:7" ht="15.75" x14ac:dyDescent="0.25">
      <c r="A28" s="139"/>
      <c r="B28" s="122"/>
      <c r="C28" s="88" t="s">
        <v>34</v>
      </c>
      <c r="D28" s="73">
        <v>1</v>
      </c>
      <c r="E28" s="73">
        <v>1</v>
      </c>
      <c r="F28" s="6">
        <v>2</v>
      </c>
      <c r="G28" s="6">
        <v>4</v>
      </c>
    </row>
    <row r="29" spans="1:7" ht="15.75" x14ac:dyDescent="0.25">
      <c r="A29" s="139"/>
      <c r="B29" s="121" t="s">
        <v>1</v>
      </c>
      <c r="C29" s="86" t="s">
        <v>45</v>
      </c>
      <c r="D29" s="33">
        <v>1</v>
      </c>
      <c r="E29" s="74">
        <v>1</v>
      </c>
      <c r="F29" s="6">
        <v>2</v>
      </c>
      <c r="G29" s="6">
        <f>D29+E29*2</f>
        <v>3</v>
      </c>
    </row>
    <row r="30" spans="1:7" ht="31.5" x14ac:dyDescent="0.25">
      <c r="A30" s="139"/>
      <c r="B30" s="122"/>
      <c r="C30" s="86" t="s">
        <v>59</v>
      </c>
      <c r="D30" s="33">
        <v>1</v>
      </c>
      <c r="E30" s="74">
        <v>1</v>
      </c>
      <c r="F30" s="6">
        <v>2</v>
      </c>
      <c r="G30" s="6">
        <f>D30+E30*2</f>
        <v>3</v>
      </c>
    </row>
    <row r="31" spans="1:7" ht="30" customHeight="1" x14ac:dyDescent="0.25">
      <c r="A31" s="139"/>
      <c r="B31" s="141" t="s">
        <v>49</v>
      </c>
      <c r="C31" s="89" t="s">
        <v>50</v>
      </c>
      <c r="D31" s="73">
        <v>1</v>
      </c>
      <c r="E31" s="73">
        <v>1</v>
      </c>
      <c r="F31" s="15">
        <f>D31+E31</f>
        <v>2</v>
      </c>
      <c r="G31" s="15">
        <f>F31*2</f>
        <v>4</v>
      </c>
    </row>
    <row r="32" spans="1:7" ht="15" customHeight="1" x14ac:dyDescent="0.25">
      <c r="A32" s="139"/>
      <c r="B32" s="142"/>
      <c r="C32" s="90" t="s">
        <v>55</v>
      </c>
      <c r="D32" s="73">
        <v>1</v>
      </c>
      <c r="E32" s="73">
        <v>1</v>
      </c>
      <c r="F32" s="15">
        <f>E32+D32</f>
        <v>2</v>
      </c>
      <c r="G32" s="15">
        <f>F32*2</f>
        <v>4</v>
      </c>
    </row>
    <row r="33" spans="1:7" ht="31.5" x14ac:dyDescent="0.25">
      <c r="A33" s="139"/>
      <c r="B33" s="142"/>
      <c r="C33" s="87" t="s">
        <v>51</v>
      </c>
      <c r="D33" s="73">
        <v>1</v>
      </c>
      <c r="E33" s="17"/>
      <c r="F33" s="15">
        <f t="shared" ref="F33" si="4">SUM(D33:E33)</f>
        <v>1</v>
      </c>
      <c r="G33" s="15">
        <f>F33*2</f>
        <v>2</v>
      </c>
    </row>
    <row r="34" spans="1:7" ht="47.25" x14ac:dyDescent="0.25">
      <c r="A34" s="139"/>
      <c r="B34" s="142"/>
      <c r="C34" s="87" t="s">
        <v>52</v>
      </c>
      <c r="D34" s="17"/>
      <c r="E34" s="73">
        <v>1</v>
      </c>
      <c r="F34" s="15">
        <v>1</v>
      </c>
      <c r="G34" s="15">
        <f>E34*2</f>
        <v>2</v>
      </c>
    </row>
    <row r="35" spans="1:7" ht="31.5" x14ac:dyDescent="0.25">
      <c r="A35" s="139"/>
      <c r="B35" s="142"/>
      <c r="C35" s="104" t="s">
        <v>81</v>
      </c>
      <c r="D35" s="73">
        <v>1</v>
      </c>
      <c r="E35" s="49"/>
      <c r="F35" s="15"/>
      <c r="G35" s="15">
        <f>D35*2</f>
        <v>2</v>
      </c>
    </row>
    <row r="36" spans="1:7" ht="15.75" x14ac:dyDescent="0.25">
      <c r="A36" s="139"/>
      <c r="B36" s="143"/>
      <c r="C36" s="104" t="s">
        <v>82</v>
      </c>
      <c r="D36" s="17"/>
      <c r="E36" s="105">
        <v>1</v>
      </c>
      <c r="F36" s="15"/>
      <c r="G36" s="15"/>
    </row>
    <row r="37" spans="1:7" ht="15.75" x14ac:dyDescent="0.25">
      <c r="A37" s="139"/>
      <c r="B37" s="7" t="s">
        <v>30</v>
      </c>
      <c r="C37" s="8"/>
      <c r="D37" s="9">
        <f>(D28+D31+D32+D33+D27+D35)*2+D29+D30</f>
        <v>14</v>
      </c>
      <c r="E37" s="9">
        <f>(E28+E29+E30+E31+E32+E34)*2+E27+E36</f>
        <v>14</v>
      </c>
      <c r="F37" s="9">
        <f>SUM(F27:F34)</f>
        <v>14</v>
      </c>
      <c r="G37" s="9">
        <f>SUM(G27:G34)</f>
        <v>25</v>
      </c>
    </row>
    <row r="38" spans="1:7" ht="15.75" x14ac:dyDescent="0.25">
      <c r="A38" s="145"/>
      <c r="B38" s="7" t="s">
        <v>31</v>
      </c>
      <c r="C38" s="8"/>
      <c r="D38" s="9">
        <v>7</v>
      </c>
      <c r="E38" s="9">
        <v>6</v>
      </c>
      <c r="F38" s="9">
        <v>6</v>
      </c>
      <c r="G38" s="44"/>
    </row>
    <row r="39" spans="1:7" x14ac:dyDescent="0.25">
      <c r="A39" s="109" t="s">
        <v>32</v>
      </c>
      <c r="B39" s="109"/>
      <c r="C39" s="109"/>
      <c r="D39" s="27">
        <v>37</v>
      </c>
      <c r="E39" s="27">
        <v>37</v>
      </c>
      <c r="F39" s="19"/>
      <c r="G39" s="19"/>
    </row>
    <row r="40" spans="1:7" x14ac:dyDescent="0.25">
      <c r="A40" s="109" t="s">
        <v>33</v>
      </c>
      <c r="B40" s="109"/>
      <c r="C40" s="109"/>
      <c r="D40" s="27">
        <f>D24+D37</f>
        <v>44</v>
      </c>
      <c r="E40" s="27">
        <f>E24+E37</f>
        <v>44</v>
      </c>
      <c r="F40" s="27">
        <f>D40+E40</f>
        <v>88</v>
      </c>
      <c r="G40" s="27">
        <f>G37+G25</f>
        <v>99</v>
      </c>
    </row>
  </sheetData>
  <mergeCells count="26">
    <mergeCell ref="G8:G9"/>
    <mergeCell ref="B31:B36"/>
    <mergeCell ref="A40:C40"/>
    <mergeCell ref="A20:C20"/>
    <mergeCell ref="A22:A25"/>
    <mergeCell ref="A27:A38"/>
    <mergeCell ref="C26:G26"/>
    <mergeCell ref="A39:C39"/>
    <mergeCell ref="B29:B30"/>
    <mergeCell ref="B27:B28"/>
    <mergeCell ref="F1:F2"/>
    <mergeCell ref="G1:G2"/>
    <mergeCell ref="A1:B2"/>
    <mergeCell ref="A15:A19"/>
    <mergeCell ref="B15:B16"/>
    <mergeCell ref="A3:G3"/>
    <mergeCell ref="A4:A14"/>
    <mergeCell ref="B4:B5"/>
    <mergeCell ref="B8:B9"/>
    <mergeCell ref="B12:B13"/>
    <mergeCell ref="B17:B18"/>
    <mergeCell ref="B10:B11"/>
    <mergeCell ref="C8:C9"/>
    <mergeCell ref="D8:D9"/>
    <mergeCell ref="E8:E9"/>
    <mergeCell ref="F8:F9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3" workbookViewId="0">
      <selection activeCell="K35" sqref="K35"/>
    </sheetView>
  </sheetViews>
  <sheetFormatPr defaultRowHeight="15" x14ac:dyDescent="0.25"/>
  <cols>
    <col min="1" max="1" width="11" style="1" customWidth="1"/>
    <col min="2" max="2" width="19" style="1" customWidth="1"/>
    <col min="3" max="3" width="21.140625" style="1" bestFit="1" customWidth="1"/>
    <col min="4" max="4" width="12.28515625" style="1" customWidth="1"/>
    <col min="5" max="5" width="14.28515625" style="1" customWidth="1"/>
    <col min="6" max="6" width="12.5703125" style="1" customWidth="1"/>
    <col min="7" max="7" width="12.85546875" style="1" customWidth="1"/>
  </cols>
  <sheetData>
    <row r="1" spans="1:7" x14ac:dyDescent="0.25">
      <c r="A1" s="111" t="s">
        <v>16</v>
      </c>
      <c r="B1" s="111"/>
      <c r="C1" s="40" t="s">
        <v>0</v>
      </c>
      <c r="D1" s="40" t="s">
        <v>58</v>
      </c>
      <c r="E1" s="40"/>
      <c r="F1" s="108" t="s">
        <v>18</v>
      </c>
      <c r="G1" s="108" t="s">
        <v>19</v>
      </c>
    </row>
    <row r="2" spans="1:7" ht="24" customHeight="1" x14ac:dyDescent="0.25">
      <c r="A2" s="111"/>
      <c r="B2" s="111"/>
      <c r="C2" s="40"/>
      <c r="D2" s="38">
        <v>10</v>
      </c>
      <c r="E2" s="38">
        <v>11</v>
      </c>
      <c r="F2" s="108"/>
      <c r="G2" s="108"/>
    </row>
    <row r="3" spans="1:7" x14ac:dyDescent="0.25">
      <c r="A3" s="109" t="s">
        <v>20</v>
      </c>
      <c r="B3" s="109"/>
      <c r="C3" s="109"/>
      <c r="D3" s="109"/>
      <c r="E3" s="109"/>
      <c r="F3" s="109"/>
      <c r="G3" s="109"/>
    </row>
    <row r="4" spans="1:7" ht="15.75" x14ac:dyDescent="0.25">
      <c r="A4" s="130" t="s">
        <v>15</v>
      </c>
      <c r="B4" s="114" t="s">
        <v>1</v>
      </c>
      <c r="C4" s="39" t="s">
        <v>2</v>
      </c>
      <c r="D4" s="5">
        <v>1</v>
      </c>
      <c r="E4" s="5">
        <v>1</v>
      </c>
      <c r="F4" s="5">
        <f>SUM(D4:E4)</f>
        <v>2</v>
      </c>
      <c r="G4" s="6">
        <f>F4</f>
        <v>2</v>
      </c>
    </row>
    <row r="5" spans="1:7" ht="15.75" x14ac:dyDescent="0.25">
      <c r="A5" s="130"/>
      <c r="B5" s="114"/>
      <c r="C5" s="39" t="s">
        <v>3</v>
      </c>
      <c r="D5" s="5">
        <v>3</v>
      </c>
      <c r="E5" s="5">
        <v>3</v>
      </c>
      <c r="F5" s="5">
        <f t="shared" ref="F5:F15" si="0">SUM(D5:E5)</f>
        <v>6</v>
      </c>
      <c r="G5" s="6">
        <f t="shared" ref="G5:G15" si="1">F5</f>
        <v>6</v>
      </c>
    </row>
    <row r="6" spans="1:7" ht="31.5" x14ac:dyDescent="0.25">
      <c r="A6" s="130"/>
      <c r="B6" s="39" t="s">
        <v>14</v>
      </c>
      <c r="C6" s="39" t="s">
        <v>4</v>
      </c>
      <c r="D6" s="75">
        <v>3</v>
      </c>
      <c r="E6" s="79">
        <v>3</v>
      </c>
      <c r="F6" s="5">
        <f t="shared" si="0"/>
        <v>6</v>
      </c>
      <c r="G6" s="15">
        <f>F6*2</f>
        <v>12</v>
      </c>
    </row>
    <row r="7" spans="1:7" ht="31.5" x14ac:dyDescent="0.25">
      <c r="A7" s="130"/>
      <c r="B7" s="39" t="s">
        <v>5</v>
      </c>
      <c r="C7" s="39" t="s">
        <v>6</v>
      </c>
      <c r="D7" s="5"/>
      <c r="E7" s="5"/>
      <c r="F7" s="5"/>
      <c r="G7" s="6"/>
    </row>
    <row r="8" spans="1:7" ht="15.75" x14ac:dyDescent="0.25">
      <c r="A8" s="130"/>
      <c r="B8" s="114" t="s">
        <v>7</v>
      </c>
      <c r="C8" s="39" t="s">
        <v>8</v>
      </c>
      <c r="D8" s="5">
        <v>2</v>
      </c>
      <c r="E8" s="5">
        <v>2</v>
      </c>
      <c r="F8" s="5">
        <f t="shared" si="0"/>
        <v>4</v>
      </c>
      <c r="G8" s="6">
        <f t="shared" si="1"/>
        <v>4</v>
      </c>
    </row>
    <row r="9" spans="1:7" ht="15.75" x14ac:dyDescent="0.25">
      <c r="A9" s="130"/>
      <c r="B9" s="114"/>
      <c r="C9" s="39" t="s">
        <v>9</v>
      </c>
      <c r="D9" s="5">
        <v>2</v>
      </c>
      <c r="E9" s="5">
        <v>2</v>
      </c>
      <c r="F9" s="5">
        <f t="shared" si="0"/>
        <v>4</v>
      </c>
      <c r="G9" s="6">
        <f t="shared" si="1"/>
        <v>4</v>
      </c>
    </row>
    <row r="10" spans="1:7" ht="15.75" customHeight="1" x14ac:dyDescent="0.25">
      <c r="A10" s="130"/>
      <c r="B10" s="112" t="s">
        <v>21</v>
      </c>
      <c r="C10" s="39" t="s">
        <v>40</v>
      </c>
      <c r="D10" s="5">
        <v>2</v>
      </c>
      <c r="E10" s="5">
        <v>2</v>
      </c>
      <c r="F10" s="5">
        <f t="shared" si="0"/>
        <v>4</v>
      </c>
      <c r="G10" s="6">
        <f t="shared" si="1"/>
        <v>4</v>
      </c>
    </row>
    <row r="11" spans="1:7" ht="15.75" x14ac:dyDescent="0.25">
      <c r="A11" s="130"/>
      <c r="B11" s="113"/>
      <c r="C11" s="39" t="s">
        <v>47</v>
      </c>
      <c r="D11" s="5">
        <v>1</v>
      </c>
      <c r="E11" s="5">
        <v>1</v>
      </c>
      <c r="F11" s="5">
        <f t="shared" si="0"/>
        <v>2</v>
      </c>
      <c r="G11" s="6">
        <f>F11</f>
        <v>2</v>
      </c>
    </row>
    <row r="12" spans="1:7" ht="15.75" x14ac:dyDescent="0.25">
      <c r="A12" s="130"/>
      <c r="B12" s="113"/>
      <c r="C12" s="39" t="s">
        <v>46</v>
      </c>
      <c r="D12" s="5">
        <v>1</v>
      </c>
      <c r="E12" s="5">
        <v>1</v>
      </c>
      <c r="F12" s="5">
        <f t="shared" si="0"/>
        <v>2</v>
      </c>
      <c r="G12" s="6">
        <f>F12</f>
        <v>2</v>
      </c>
    </row>
    <row r="13" spans="1:7" x14ac:dyDescent="0.25">
      <c r="A13" s="130"/>
      <c r="B13" s="136"/>
      <c r="C13" s="30" t="s">
        <v>60</v>
      </c>
      <c r="D13" s="78"/>
      <c r="E13" s="33">
        <v>1</v>
      </c>
      <c r="F13" s="41">
        <f>E13</f>
        <v>1</v>
      </c>
      <c r="G13" s="41">
        <f>F13</f>
        <v>1</v>
      </c>
    </row>
    <row r="14" spans="1:7" ht="15.75" x14ac:dyDescent="0.25">
      <c r="A14" s="130"/>
      <c r="B14" s="114" t="s">
        <v>10</v>
      </c>
      <c r="C14" s="39" t="s">
        <v>11</v>
      </c>
      <c r="D14" s="75">
        <v>3</v>
      </c>
      <c r="E14" s="75">
        <v>3</v>
      </c>
      <c r="F14" s="5">
        <f t="shared" si="0"/>
        <v>6</v>
      </c>
      <c r="G14" s="6">
        <f>F14*2</f>
        <v>12</v>
      </c>
    </row>
    <row r="15" spans="1:7" ht="15.75" x14ac:dyDescent="0.25">
      <c r="A15" s="130"/>
      <c r="B15" s="114"/>
      <c r="C15" s="39" t="s">
        <v>12</v>
      </c>
      <c r="D15" s="5">
        <v>1</v>
      </c>
      <c r="E15" s="5">
        <v>1</v>
      </c>
      <c r="F15" s="5">
        <f t="shared" si="0"/>
        <v>2</v>
      </c>
      <c r="G15" s="6">
        <f t="shared" si="1"/>
        <v>2</v>
      </c>
    </row>
    <row r="16" spans="1:7" ht="15.75" x14ac:dyDescent="0.25">
      <c r="A16" s="130"/>
      <c r="B16" s="7" t="s">
        <v>13</v>
      </c>
      <c r="C16" s="8"/>
      <c r="D16" s="9">
        <f>SUM(D4:D15)</f>
        <v>19</v>
      </c>
      <c r="E16" s="9">
        <f>SUM(E4:E15)</f>
        <v>20</v>
      </c>
      <c r="F16" s="9">
        <f>SUM(F4:F15)</f>
        <v>39</v>
      </c>
      <c r="G16" s="9">
        <f>G4+G5+G6+G7+G8+G9+G10+G11+G12+G13+G14+G15</f>
        <v>51</v>
      </c>
    </row>
    <row r="17" spans="1:14" ht="15.75" x14ac:dyDescent="0.25">
      <c r="A17" s="130" t="s">
        <v>22</v>
      </c>
      <c r="B17" s="114" t="s">
        <v>5</v>
      </c>
      <c r="C17" s="2" t="s">
        <v>38</v>
      </c>
      <c r="D17" s="5">
        <v>4</v>
      </c>
      <c r="E17" s="5">
        <v>4</v>
      </c>
      <c r="F17" s="6">
        <f>SUM(D17:E17)</f>
        <v>8</v>
      </c>
      <c r="G17" s="6">
        <f>F17</f>
        <v>8</v>
      </c>
    </row>
    <row r="18" spans="1:14" ht="15.75" x14ac:dyDescent="0.25">
      <c r="A18" s="130"/>
      <c r="B18" s="114"/>
      <c r="C18" s="2" t="s">
        <v>39</v>
      </c>
      <c r="D18" s="5">
        <v>2</v>
      </c>
      <c r="E18" s="5">
        <v>2</v>
      </c>
      <c r="F18" s="6">
        <f t="shared" ref="F18:F20" si="2">SUM(D18:E18)</f>
        <v>4</v>
      </c>
      <c r="G18" s="6">
        <f t="shared" ref="G18:G20" si="3">F18</f>
        <v>4</v>
      </c>
    </row>
    <row r="19" spans="1:14" ht="15.75" x14ac:dyDescent="0.25">
      <c r="A19" s="130"/>
      <c r="B19" s="120" t="s">
        <v>57</v>
      </c>
      <c r="C19" s="2" t="s">
        <v>53</v>
      </c>
      <c r="D19" s="5">
        <v>3</v>
      </c>
      <c r="E19" s="5">
        <v>3</v>
      </c>
      <c r="F19" s="6">
        <f t="shared" si="2"/>
        <v>6</v>
      </c>
      <c r="G19" s="6">
        <f t="shared" si="3"/>
        <v>6</v>
      </c>
    </row>
    <row r="20" spans="1:14" ht="15.75" x14ac:dyDescent="0.25">
      <c r="A20" s="130"/>
      <c r="B20" s="120"/>
      <c r="C20" s="2" t="s">
        <v>54</v>
      </c>
      <c r="D20" s="5">
        <v>2</v>
      </c>
      <c r="E20" s="5">
        <v>2</v>
      </c>
      <c r="F20" s="6">
        <f t="shared" si="2"/>
        <v>4</v>
      </c>
      <c r="G20" s="6">
        <f t="shared" si="3"/>
        <v>4</v>
      </c>
    </row>
    <row r="21" spans="1:14" ht="15.75" x14ac:dyDescent="0.25">
      <c r="A21" s="130"/>
      <c r="B21" s="7" t="s">
        <v>13</v>
      </c>
      <c r="C21" s="10"/>
      <c r="D21" s="9">
        <f>SUM(D17:D20)</f>
        <v>11</v>
      </c>
      <c r="E21" s="9">
        <f>SUM(E17:E20)</f>
        <v>11</v>
      </c>
      <c r="F21" s="9">
        <f>SUM(F17:F20)</f>
        <v>22</v>
      </c>
      <c r="G21" s="9">
        <f>G20+G19+G18+G17</f>
        <v>22</v>
      </c>
      <c r="N21" s="50"/>
    </row>
    <row r="22" spans="1:14" x14ac:dyDescent="0.25">
      <c r="A22" s="144" t="s">
        <v>13</v>
      </c>
      <c r="B22" s="144"/>
      <c r="C22" s="144"/>
      <c r="D22" s="13">
        <f>D16+D21</f>
        <v>30</v>
      </c>
      <c r="E22" s="13">
        <f>E16+E21</f>
        <v>31</v>
      </c>
      <c r="F22" s="13">
        <f>F16+F21</f>
        <v>61</v>
      </c>
      <c r="G22" s="13">
        <f>G16+G21</f>
        <v>73</v>
      </c>
    </row>
    <row r="23" spans="1:14" x14ac:dyDescent="0.25">
      <c r="A23" s="19" t="s">
        <v>24</v>
      </c>
      <c r="B23" s="3"/>
      <c r="C23" s="3"/>
      <c r="D23" s="3"/>
      <c r="E23" s="3"/>
      <c r="F23" s="3"/>
      <c r="G23" s="3"/>
    </row>
    <row r="24" spans="1:14" ht="15" customHeight="1" x14ac:dyDescent="0.25">
      <c r="A24" s="64" t="s">
        <v>25</v>
      </c>
      <c r="B24" s="63" t="s">
        <v>5</v>
      </c>
      <c r="C24" s="24" t="s">
        <v>27</v>
      </c>
      <c r="D24" s="74">
        <v>1</v>
      </c>
      <c r="E24" s="74">
        <v>1</v>
      </c>
      <c r="F24" s="6">
        <f>SUM(D24:E24)</f>
        <v>2</v>
      </c>
      <c r="G24" s="6">
        <f>F24*2</f>
        <v>4</v>
      </c>
    </row>
    <row r="25" spans="1:14" ht="15.75" x14ac:dyDescent="0.25">
      <c r="A25" s="64"/>
      <c r="B25" s="7" t="s">
        <v>13</v>
      </c>
      <c r="C25" s="8"/>
      <c r="D25" s="9">
        <f>D22+D24</f>
        <v>31</v>
      </c>
      <c r="E25" s="9">
        <f>E22+E24</f>
        <v>32</v>
      </c>
      <c r="F25" s="67">
        <f>D25+E25</f>
        <v>63</v>
      </c>
      <c r="G25" s="67">
        <f>G22+G24</f>
        <v>77</v>
      </c>
    </row>
    <row r="26" spans="1:14" ht="47.25" x14ac:dyDescent="0.25">
      <c r="A26" s="52"/>
      <c r="B26" s="7"/>
      <c r="C26" s="8" t="s">
        <v>26</v>
      </c>
      <c r="D26" s="146" t="s">
        <v>62</v>
      </c>
      <c r="E26" s="147"/>
      <c r="F26" s="147"/>
      <c r="G26" s="148"/>
    </row>
    <row r="27" spans="1:14" ht="30" x14ac:dyDescent="0.25">
      <c r="A27" s="130" t="s">
        <v>56</v>
      </c>
      <c r="B27" s="120" t="s">
        <v>5</v>
      </c>
      <c r="C27" s="14" t="s">
        <v>41</v>
      </c>
      <c r="D27" s="73">
        <v>1</v>
      </c>
      <c r="E27" s="73">
        <v>1</v>
      </c>
      <c r="F27" s="15">
        <f>SUM(D27:E27)</f>
        <v>2</v>
      </c>
      <c r="G27" s="15">
        <f>F27*2</f>
        <v>4</v>
      </c>
    </row>
    <row r="28" spans="1:14" ht="30" x14ac:dyDescent="0.25">
      <c r="A28" s="130"/>
      <c r="B28" s="120"/>
      <c r="C28" s="36" t="s">
        <v>34</v>
      </c>
      <c r="D28" s="73">
        <v>1</v>
      </c>
      <c r="E28" s="73">
        <v>1</v>
      </c>
      <c r="F28" s="15">
        <f>SUM(D28:E28)</f>
        <v>2</v>
      </c>
      <c r="G28" s="15">
        <f>F28*2</f>
        <v>4</v>
      </c>
    </row>
    <row r="29" spans="1:14" ht="31.5" x14ac:dyDescent="0.25">
      <c r="A29" s="130"/>
      <c r="B29" s="114" t="s">
        <v>1</v>
      </c>
      <c r="C29" s="39" t="s">
        <v>45</v>
      </c>
      <c r="D29" s="73">
        <v>1</v>
      </c>
      <c r="E29" s="73">
        <v>1</v>
      </c>
      <c r="F29" s="15">
        <v>2</v>
      </c>
      <c r="G29" s="15">
        <f>(D29+E29)*2</f>
        <v>4</v>
      </c>
    </row>
    <row r="30" spans="1:14" ht="31.5" x14ac:dyDescent="0.25">
      <c r="A30" s="130"/>
      <c r="B30" s="114"/>
      <c r="C30" s="39" t="s">
        <v>59</v>
      </c>
      <c r="D30" s="73">
        <v>1</v>
      </c>
      <c r="E30" s="49"/>
      <c r="F30" s="15">
        <v>2</v>
      </c>
      <c r="G30" s="15">
        <f>F30+E30</f>
        <v>2</v>
      </c>
    </row>
    <row r="31" spans="1:14" ht="31.5" x14ac:dyDescent="0.25">
      <c r="A31" s="130"/>
      <c r="B31" s="57" t="s">
        <v>57</v>
      </c>
      <c r="C31" s="39" t="s">
        <v>42</v>
      </c>
      <c r="D31" s="49">
        <v>1</v>
      </c>
      <c r="E31" s="49">
        <v>1</v>
      </c>
      <c r="F31" s="15">
        <f>D31+E31</f>
        <v>2</v>
      </c>
      <c r="G31" s="15">
        <f>F31</f>
        <v>2</v>
      </c>
    </row>
    <row r="32" spans="1:14" ht="31.5" customHeight="1" x14ac:dyDescent="0.25">
      <c r="A32" s="130"/>
      <c r="B32" s="121" t="s">
        <v>7</v>
      </c>
      <c r="C32" s="39" t="s">
        <v>23</v>
      </c>
      <c r="D32" s="49">
        <v>2</v>
      </c>
      <c r="E32" s="49">
        <v>2</v>
      </c>
      <c r="F32" s="15">
        <f>D32+E32</f>
        <v>4</v>
      </c>
      <c r="G32" s="15">
        <f>F32</f>
        <v>4</v>
      </c>
    </row>
    <row r="33" spans="1:9" ht="31.5" x14ac:dyDescent="0.25">
      <c r="A33" s="130"/>
      <c r="B33" s="122"/>
      <c r="C33" s="70" t="s">
        <v>66</v>
      </c>
      <c r="D33" s="49">
        <v>1</v>
      </c>
      <c r="E33" s="49">
        <v>1</v>
      </c>
      <c r="F33" s="15">
        <f>D33</f>
        <v>1</v>
      </c>
      <c r="G33" s="15">
        <f>F33</f>
        <v>1</v>
      </c>
    </row>
    <row r="34" spans="1:9" ht="31.5" x14ac:dyDescent="0.25">
      <c r="A34" s="130"/>
      <c r="B34" s="7" t="s">
        <v>30</v>
      </c>
      <c r="C34" s="8"/>
      <c r="D34" s="9">
        <f>(D27+D28+D29+D30)*2+D31+D32+D33</f>
        <v>12</v>
      </c>
      <c r="E34" s="9">
        <f>(E27+E28+E29)*2+E31+E32+E33</f>
        <v>10</v>
      </c>
      <c r="F34" s="9">
        <f>F27+F28+F29+F30+F31+F32+F33</f>
        <v>15</v>
      </c>
      <c r="G34" s="9">
        <f>G27+G28+G29+G30+G31+G32+G33</f>
        <v>21</v>
      </c>
    </row>
    <row r="35" spans="1:9" ht="31.5" x14ac:dyDescent="0.25">
      <c r="A35" s="130"/>
      <c r="B35" s="7" t="s">
        <v>31</v>
      </c>
      <c r="C35" s="8"/>
      <c r="D35" s="9">
        <v>6</v>
      </c>
      <c r="E35" s="9">
        <v>5</v>
      </c>
      <c r="F35" s="9"/>
      <c r="G35" s="44"/>
      <c r="I35" s="31"/>
    </row>
    <row r="36" spans="1:9" x14ac:dyDescent="0.25">
      <c r="A36" s="109" t="s">
        <v>32</v>
      </c>
      <c r="B36" s="109"/>
      <c r="C36" s="109"/>
      <c r="D36" s="32">
        <v>37</v>
      </c>
      <c r="E36" s="32">
        <v>37</v>
      </c>
      <c r="F36" s="19"/>
      <c r="G36" s="19"/>
    </row>
    <row r="37" spans="1:9" x14ac:dyDescent="0.25">
      <c r="A37" s="109" t="s">
        <v>33</v>
      </c>
      <c r="B37" s="109"/>
      <c r="C37" s="109"/>
      <c r="D37" s="27">
        <f>D25+D34</f>
        <v>43</v>
      </c>
      <c r="E37" s="27">
        <f>E25+E34</f>
        <v>42</v>
      </c>
      <c r="F37" s="27">
        <f>D37+E37</f>
        <v>85</v>
      </c>
      <c r="G37" s="27">
        <f>G25+G34</f>
        <v>98</v>
      </c>
    </row>
  </sheetData>
  <mergeCells count="20">
    <mergeCell ref="A27:A35"/>
    <mergeCell ref="A36:C36"/>
    <mergeCell ref="A37:C37"/>
    <mergeCell ref="B27:B28"/>
    <mergeCell ref="B29:B30"/>
    <mergeCell ref="B32:B33"/>
    <mergeCell ref="D26:G26"/>
    <mergeCell ref="F1:F2"/>
    <mergeCell ref="G1:G2"/>
    <mergeCell ref="A1:B2"/>
    <mergeCell ref="A17:A21"/>
    <mergeCell ref="B17:B18"/>
    <mergeCell ref="A3:G3"/>
    <mergeCell ref="A4:A16"/>
    <mergeCell ref="B4:B5"/>
    <mergeCell ref="B8:B9"/>
    <mergeCell ref="B14:B15"/>
    <mergeCell ref="A22:C22"/>
    <mergeCell ref="B19:B20"/>
    <mergeCell ref="B10:B13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5"/>
  <sheetViews>
    <sheetView tabSelected="1" workbookViewId="0">
      <pane ySplit="4" topLeftCell="A50" activePane="bottomLeft" state="frozen"/>
      <selection pane="bottomLeft" activeCell="N65" sqref="N65"/>
    </sheetView>
  </sheetViews>
  <sheetFormatPr defaultRowHeight="15" x14ac:dyDescent="0.25"/>
  <cols>
    <col min="1" max="1" width="11.5703125" style="1" customWidth="1"/>
    <col min="2" max="2" width="25" style="1" customWidth="1"/>
    <col min="3" max="3" width="29.7109375" style="1" customWidth="1"/>
    <col min="4" max="11" width="11.7109375" style="1" customWidth="1"/>
    <col min="12" max="12" width="12.5703125" style="1" customWidth="1"/>
    <col min="13" max="13" width="12.85546875" style="1" customWidth="1"/>
    <col min="14" max="16384" width="9.140625" style="1"/>
  </cols>
  <sheetData>
    <row r="3" spans="1:13" ht="73.5" customHeight="1" x14ac:dyDescent="0.25">
      <c r="A3" s="111" t="s">
        <v>16</v>
      </c>
      <c r="B3" s="111"/>
      <c r="C3" s="153" t="s">
        <v>0</v>
      </c>
      <c r="D3" s="97" t="s">
        <v>78</v>
      </c>
      <c r="E3" s="97" t="s">
        <v>79</v>
      </c>
      <c r="F3" s="97" t="s">
        <v>75</v>
      </c>
      <c r="G3" s="97" t="s">
        <v>80</v>
      </c>
      <c r="H3" s="97" t="s">
        <v>78</v>
      </c>
      <c r="I3" s="97" t="s">
        <v>79</v>
      </c>
      <c r="J3" s="97" t="s">
        <v>75</v>
      </c>
      <c r="K3" s="97" t="s">
        <v>80</v>
      </c>
      <c r="L3" s="108" t="s">
        <v>18</v>
      </c>
      <c r="M3" s="108" t="s">
        <v>19</v>
      </c>
    </row>
    <row r="4" spans="1:13" x14ac:dyDescent="0.25">
      <c r="A4" s="111"/>
      <c r="B4" s="111"/>
      <c r="C4" s="154"/>
      <c r="D4" s="84" t="s">
        <v>67</v>
      </c>
      <c r="E4" s="84" t="s">
        <v>69</v>
      </c>
      <c r="F4" s="84" t="s">
        <v>71</v>
      </c>
      <c r="G4" s="84" t="s">
        <v>73</v>
      </c>
      <c r="H4" s="84" t="s">
        <v>68</v>
      </c>
      <c r="I4" s="84" t="s">
        <v>70</v>
      </c>
      <c r="J4" s="84" t="s">
        <v>72</v>
      </c>
      <c r="K4" s="84" t="s">
        <v>74</v>
      </c>
      <c r="L4" s="108"/>
      <c r="M4" s="108"/>
    </row>
    <row r="5" spans="1:13" x14ac:dyDescent="0.25">
      <c r="A5" s="109" t="s">
        <v>20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5.75" x14ac:dyDescent="0.25">
      <c r="A6" s="110" t="s">
        <v>15</v>
      </c>
      <c r="B6" s="114" t="s">
        <v>1</v>
      </c>
      <c r="C6" s="80" t="s">
        <v>2</v>
      </c>
      <c r="D6" s="5"/>
      <c r="E6" s="5">
        <v>1</v>
      </c>
      <c r="F6" s="5">
        <v>1</v>
      </c>
      <c r="G6" s="5">
        <v>1</v>
      </c>
      <c r="H6" s="5"/>
      <c r="I6" s="5">
        <v>1</v>
      </c>
      <c r="J6" s="5">
        <v>1</v>
      </c>
      <c r="K6" s="5">
        <v>1</v>
      </c>
      <c r="L6" s="5">
        <f>SUM(D6:K6)</f>
        <v>6</v>
      </c>
      <c r="M6" s="6">
        <f>L6</f>
        <v>6</v>
      </c>
    </row>
    <row r="7" spans="1:13" ht="15.75" x14ac:dyDescent="0.25">
      <c r="A7" s="110"/>
      <c r="B7" s="114"/>
      <c r="C7" s="80" t="s">
        <v>3</v>
      </c>
      <c r="D7" s="5"/>
      <c r="E7" s="5">
        <v>3</v>
      </c>
      <c r="F7" s="5">
        <v>3</v>
      </c>
      <c r="G7" s="5">
        <v>3</v>
      </c>
      <c r="H7" s="5"/>
      <c r="I7" s="5">
        <v>3</v>
      </c>
      <c r="J7" s="5">
        <v>3</v>
      </c>
      <c r="K7" s="5">
        <v>3</v>
      </c>
      <c r="L7" s="5">
        <f t="shared" ref="L7:L17" si="0">SUM(D7:K7)</f>
        <v>18</v>
      </c>
      <c r="M7" s="6">
        <f t="shared" ref="M7:M17" si="1">L7</f>
        <v>18</v>
      </c>
    </row>
    <row r="8" spans="1:13" ht="15.75" x14ac:dyDescent="0.25">
      <c r="A8" s="110"/>
      <c r="B8" s="80" t="s">
        <v>14</v>
      </c>
      <c r="C8" s="80" t="s">
        <v>4</v>
      </c>
      <c r="D8" s="75">
        <v>3</v>
      </c>
      <c r="E8" s="75">
        <v>3</v>
      </c>
      <c r="F8" s="75">
        <v>3</v>
      </c>
      <c r="G8" s="75">
        <v>3</v>
      </c>
      <c r="H8" s="76">
        <v>3</v>
      </c>
      <c r="I8" s="76">
        <v>3</v>
      </c>
      <c r="J8" s="76">
        <v>3</v>
      </c>
      <c r="K8" s="76">
        <v>3</v>
      </c>
      <c r="L8" s="5">
        <f t="shared" si="0"/>
        <v>24</v>
      </c>
      <c r="M8" s="15">
        <f>L8*2</f>
        <v>48</v>
      </c>
    </row>
    <row r="9" spans="1:13" ht="31.5" x14ac:dyDescent="0.25">
      <c r="A9" s="110"/>
      <c r="B9" s="80" t="s">
        <v>5</v>
      </c>
      <c r="C9" s="80" t="s">
        <v>6</v>
      </c>
      <c r="D9" s="5">
        <v>4</v>
      </c>
      <c r="E9" s="5"/>
      <c r="F9" s="5"/>
      <c r="G9" s="5"/>
      <c r="H9" s="5">
        <v>4</v>
      </c>
      <c r="I9" s="5"/>
      <c r="J9" s="5"/>
      <c r="K9" s="5"/>
      <c r="L9" s="5">
        <f t="shared" si="0"/>
        <v>8</v>
      </c>
      <c r="M9" s="6">
        <f t="shared" si="1"/>
        <v>8</v>
      </c>
    </row>
    <row r="10" spans="1:13" ht="15.75" x14ac:dyDescent="0.25">
      <c r="A10" s="110"/>
      <c r="B10" s="115" t="s">
        <v>7</v>
      </c>
      <c r="C10" s="80" t="s">
        <v>8</v>
      </c>
      <c r="D10" s="5"/>
      <c r="E10" s="5">
        <v>2</v>
      </c>
      <c r="F10" s="5">
        <v>2</v>
      </c>
      <c r="G10" s="5">
        <v>2</v>
      </c>
      <c r="H10" s="5"/>
      <c r="I10" s="5">
        <v>2</v>
      </c>
      <c r="J10" s="5">
        <v>2</v>
      </c>
      <c r="K10" s="5">
        <v>2</v>
      </c>
      <c r="L10" s="5">
        <f t="shared" si="0"/>
        <v>12</v>
      </c>
      <c r="M10" s="15">
        <f t="shared" si="1"/>
        <v>12</v>
      </c>
    </row>
    <row r="11" spans="1:13" ht="15.75" x14ac:dyDescent="0.25">
      <c r="A11" s="110"/>
      <c r="B11" s="116"/>
      <c r="C11" s="80" t="s">
        <v>9</v>
      </c>
      <c r="D11" s="5">
        <v>2</v>
      </c>
      <c r="E11" s="5"/>
      <c r="F11" s="5"/>
      <c r="G11" s="5">
        <v>2</v>
      </c>
      <c r="H11" s="5">
        <v>2</v>
      </c>
      <c r="I11" s="5"/>
      <c r="J11" s="5"/>
      <c r="K11" s="5">
        <v>2</v>
      </c>
      <c r="L11" s="5">
        <f t="shared" si="0"/>
        <v>8</v>
      </c>
      <c r="M11" s="15">
        <f t="shared" si="1"/>
        <v>8</v>
      </c>
    </row>
    <row r="12" spans="1:13" ht="15.75" x14ac:dyDescent="0.25">
      <c r="A12" s="110"/>
      <c r="B12" s="115" t="s">
        <v>57</v>
      </c>
      <c r="C12" s="80" t="s">
        <v>46</v>
      </c>
      <c r="D12" s="5">
        <v>1</v>
      </c>
      <c r="E12" s="5">
        <v>1</v>
      </c>
      <c r="F12" s="5"/>
      <c r="G12" s="5">
        <v>1</v>
      </c>
      <c r="H12" s="5">
        <v>1</v>
      </c>
      <c r="I12" s="5">
        <v>1</v>
      </c>
      <c r="J12" s="5"/>
      <c r="K12" s="5">
        <v>1</v>
      </c>
      <c r="L12" s="5">
        <f t="shared" si="0"/>
        <v>6</v>
      </c>
      <c r="M12" s="15">
        <f t="shared" si="1"/>
        <v>6</v>
      </c>
    </row>
    <row r="13" spans="1:13" ht="15.75" x14ac:dyDescent="0.25">
      <c r="A13" s="110"/>
      <c r="B13" s="149"/>
      <c r="C13" s="80" t="s">
        <v>40</v>
      </c>
      <c r="D13" s="5">
        <v>2</v>
      </c>
      <c r="E13" s="5"/>
      <c r="F13" s="5">
        <v>2</v>
      </c>
      <c r="G13" s="5">
        <v>2</v>
      </c>
      <c r="H13" s="5">
        <v>2</v>
      </c>
      <c r="I13" s="5"/>
      <c r="J13" s="5">
        <v>2</v>
      </c>
      <c r="K13" s="5">
        <v>2</v>
      </c>
      <c r="L13" s="5">
        <f t="shared" si="0"/>
        <v>12</v>
      </c>
      <c r="M13" s="15">
        <f t="shared" si="1"/>
        <v>12</v>
      </c>
    </row>
    <row r="14" spans="1:13" ht="15.75" x14ac:dyDescent="0.25">
      <c r="A14" s="110"/>
      <c r="B14" s="149"/>
      <c r="C14" s="80" t="s">
        <v>47</v>
      </c>
      <c r="D14" s="5">
        <v>1</v>
      </c>
      <c r="E14" s="5">
        <v>1</v>
      </c>
      <c r="F14" s="5"/>
      <c r="G14" s="5">
        <v>1</v>
      </c>
      <c r="H14" s="5">
        <v>1</v>
      </c>
      <c r="I14" s="5">
        <v>1</v>
      </c>
      <c r="J14" s="5"/>
      <c r="K14" s="5">
        <v>1</v>
      </c>
      <c r="L14" s="5">
        <f t="shared" si="0"/>
        <v>6</v>
      </c>
      <c r="M14" s="15">
        <f>L14</f>
        <v>6</v>
      </c>
    </row>
    <row r="15" spans="1:13" ht="15.75" x14ac:dyDescent="0.25">
      <c r="A15" s="110"/>
      <c r="B15" s="149"/>
      <c r="C15" s="25" t="s">
        <v>37</v>
      </c>
      <c r="D15" s="17"/>
      <c r="E15" s="17"/>
      <c r="F15" s="17"/>
      <c r="G15" s="17"/>
      <c r="H15" s="17">
        <v>1</v>
      </c>
      <c r="I15" s="17">
        <v>1</v>
      </c>
      <c r="J15" s="17">
        <v>1</v>
      </c>
      <c r="K15" s="17">
        <v>1</v>
      </c>
      <c r="L15" s="5">
        <f t="shared" si="0"/>
        <v>4</v>
      </c>
      <c r="M15" s="15">
        <f>L15</f>
        <v>4</v>
      </c>
    </row>
    <row r="16" spans="1:13" ht="15.75" x14ac:dyDescent="0.25">
      <c r="A16" s="110"/>
      <c r="B16" s="114" t="s">
        <v>10</v>
      </c>
      <c r="C16" s="80" t="s">
        <v>11</v>
      </c>
      <c r="D16" s="75">
        <v>3</v>
      </c>
      <c r="E16" s="75">
        <v>3</v>
      </c>
      <c r="F16" s="75">
        <v>3</v>
      </c>
      <c r="G16" s="75">
        <v>3</v>
      </c>
      <c r="H16" s="75">
        <v>3</v>
      </c>
      <c r="I16" s="75">
        <v>3</v>
      </c>
      <c r="J16" s="75">
        <v>3</v>
      </c>
      <c r="K16" s="75">
        <v>3</v>
      </c>
      <c r="L16" s="5">
        <f t="shared" si="0"/>
        <v>24</v>
      </c>
      <c r="M16" s="6">
        <f>L16*2</f>
        <v>48</v>
      </c>
    </row>
    <row r="17" spans="1:13" ht="15.75" x14ac:dyDescent="0.25">
      <c r="A17" s="110"/>
      <c r="B17" s="114"/>
      <c r="C17" s="80" t="s">
        <v>12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f t="shared" si="0"/>
        <v>8</v>
      </c>
      <c r="M17" s="6">
        <f t="shared" si="1"/>
        <v>8</v>
      </c>
    </row>
    <row r="18" spans="1:13" ht="15.75" x14ac:dyDescent="0.25">
      <c r="A18" s="110"/>
      <c r="B18" s="8" t="s">
        <v>13</v>
      </c>
      <c r="C18" s="8"/>
      <c r="D18" s="9">
        <f>D8+D9+D11+D12+D13+D14+D16+D17</f>
        <v>17</v>
      </c>
      <c r="E18" s="9">
        <f t="shared" ref="E18:K18" si="2">SUM(E6:E17)</f>
        <v>15</v>
      </c>
      <c r="F18" s="9">
        <f t="shared" si="2"/>
        <v>15</v>
      </c>
      <c r="G18" s="9">
        <f t="shared" si="2"/>
        <v>19</v>
      </c>
      <c r="H18" s="9">
        <f t="shared" si="2"/>
        <v>18</v>
      </c>
      <c r="I18" s="9">
        <f t="shared" si="2"/>
        <v>16</v>
      </c>
      <c r="J18" s="9">
        <f t="shared" si="2"/>
        <v>16</v>
      </c>
      <c r="K18" s="9">
        <f t="shared" si="2"/>
        <v>20</v>
      </c>
      <c r="L18" s="9">
        <f>SUM(L6:L17)</f>
        <v>136</v>
      </c>
      <c r="M18" s="9">
        <f>SUM(M6:M17)</f>
        <v>184</v>
      </c>
    </row>
    <row r="19" spans="1:13" ht="15.75" x14ac:dyDescent="0.25">
      <c r="A19" s="110"/>
      <c r="B19" s="8" t="s">
        <v>76</v>
      </c>
      <c r="C19" s="10"/>
      <c r="D19" s="9">
        <f>D18+D16+D8</f>
        <v>23</v>
      </c>
      <c r="E19" s="9">
        <f t="shared" ref="E19:K19" si="3">E18+E16+E8</f>
        <v>21</v>
      </c>
      <c r="F19" s="9">
        <f t="shared" si="3"/>
        <v>21</v>
      </c>
      <c r="G19" s="9">
        <f t="shared" si="3"/>
        <v>25</v>
      </c>
      <c r="H19" s="9">
        <f t="shared" si="3"/>
        <v>24</v>
      </c>
      <c r="I19" s="9">
        <f t="shared" si="3"/>
        <v>22</v>
      </c>
      <c r="J19" s="9">
        <f t="shared" si="3"/>
        <v>22</v>
      </c>
      <c r="K19" s="9">
        <f t="shared" si="3"/>
        <v>26</v>
      </c>
      <c r="L19" s="9"/>
      <c r="M19" s="9"/>
    </row>
    <row r="20" spans="1:13" ht="15.75" x14ac:dyDescent="0.25">
      <c r="A20" s="117" t="s">
        <v>22</v>
      </c>
      <c r="B20" s="112" t="s">
        <v>1</v>
      </c>
      <c r="C20" s="80" t="s">
        <v>2</v>
      </c>
      <c r="D20" s="5">
        <v>3</v>
      </c>
      <c r="E20" s="5"/>
      <c r="F20" s="5"/>
      <c r="G20" s="5"/>
      <c r="H20" s="5">
        <v>3</v>
      </c>
      <c r="I20" s="5"/>
      <c r="J20" s="5"/>
      <c r="K20" s="5"/>
      <c r="L20" s="6">
        <f>SUM(D20:K20)</f>
        <v>6</v>
      </c>
      <c r="M20" s="6">
        <f>L20</f>
        <v>6</v>
      </c>
    </row>
    <row r="21" spans="1:13" ht="15.75" x14ac:dyDescent="0.25">
      <c r="A21" s="118"/>
      <c r="B21" s="136"/>
      <c r="C21" s="80" t="s">
        <v>3</v>
      </c>
      <c r="D21" s="5">
        <v>5</v>
      </c>
      <c r="E21" s="5"/>
      <c r="F21" s="5"/>
      <c r="G21" s="5"/>
      <c r="H21" s="5">
        <v>5</v>
      </c>
      <c r="I21" s="5"/>
      <c r="J21" s="5"/>
      <c r="K21" s="5"/>
      <c r="L21" s="6">
        <f t="shared" ref="L21:L31" si="4">SUM(D21:K21)</f>
        <v>10</v>
      </c>
      <c r="M21" s="6">
        <f t="shared" ref="M21:M31" si="5">L21</f>
        <v>10</v>
      </c>
    </row>
    <row r="22" spans="1:13" ht="15.75" x14ac:dyDescent="0.25">
      <c r="A22" s="118"/>
      <c r="B22" s="112" t="s">
        <v>5</v>
      </c>
      <c r="C22" s="80" t="s">
        <v>38</v>
      </c>
      <c r="D22" s="5"/>
      <c r="E22" s="5">
        <v>4</v>
      </c>
      <c r="F22" s="5">
        <v>4</v>
      </c>
      <c r="G22" s="5">
        <v>4</v>
      </c>
      <c r="H22" s="5"/>
      <c r="I22" s="5">
        <v>4</v>
      </c>
      <c r="J22" s="5">
        <v>4</v>
      </c>
      <c r="K22" s="5">
        <v>4</v>
      </c>
      <c r="L22" s="6">
        <f t="shared" si="4"/>
        <v>24</v>
      </c>
      <c r="M22" s="6">
        <f t="shared" si="5"/>
        <v>24</v>
      </c>
    </row>
    <row r="23" spans="1:13" ht="15.75" x14ac:dyDescent="0.25">
      <c r="A23" s="118"/>
      <c r="B23" s="113"/>
      <c r="C23" s="80" t="s">
        <v>39</v>
      </c>
      <c r="D23" s="5"/>
      <c r="E23" s="5">
        <v>2</v>
      </c>
      <c r="F23" s="5">
        <v>2</v>
      </c>
      <c r="G23" s="5">
        <v>2</v>
      </c>
      <c r="H23" s="5"/>
      <c r="I23" s="5">
        <v>2</v>
      </c>
      <c r="J23" s="5">
        <v>2</v>
      </c>
      <c r="K23" s="5">
        <v>2</v>
      </c>
      <c r="L23" s="6">
        <f t="shared" si="4"/>
        <v>12</v>
      </c>
      <c r="M23" s="6">
        <f t="shared" si="5"/>
        <v>12</v>
      </c>
    </row>
    <row r="24" spans="1:13" ht="15.75" x14ac:dyDescent="0.25">
      <c r="A24" s="118"/>
      <c r="B24" s="136"/>
      <c r="C24" s="80" t="s">
        <v>27</v>
      </c>
      <c r="D24" s="5"/>
      <c r="E24" s="74">
        <v>4</v>
      </c>
      <c r="F24" s="5"/>
      <c r="G24" s="5"/>
      <c r="H24" s="5"/>
      <c r="I24" s="74">
        <v>4</v>
      </c>
      <c r="J24" s="5"/>
      <c r="K24" s="5"/>
      <c r="L24" s="6">
        <f t="shared" si="4"/>
        <v>8</v>
      </c>
      <c r="M24" s="6">
        <f>L24*2</f>
        <v>16</v>
      </c>
    </row>
    <row r="25" spans="1:13" ht="15.75" x14ac:dyDescent="0.25">
      <c r="A25" s="118"/>
      <c r="B25" s="112" t="s">
        <v>7</v>
      </c>
      <c r="C25" s="80" t="s">
        <v>8</v>
      </c>
      <c r="D25" s="5">
        <v>4</v>
      </c>
      <c r="E25" s="5"/>
      <c r="F25" s="5"/>
      <c r="G25" s="5"/>
      <c r="H25" s="5">
        <v>4</v>
      </c>
      <c r="I25" s="5"/>
      <c r="J25" s="5"/>
      <c r="K25" s="5"/>
      <c r="L25" s="6">
        <f t="shared" si="4"/>
        <v>8</v>
      </c>
      <c r="M25" s="6">
        <f t="shared" si="5"/>
        <v>8</v>
      </c>
    </row>
    <row r="26" spans="1:13" ht="15.75" x14ac:dyDescent="0.25">
      <c r="A26" s="118"/>
      <c r="B26" s="113"/>
      <c r="C26" s="80" t="s">
        <v>23</v>
      </c>
      <c r="D26" s="5">
        <v>2</v>
      </c>
      <c r="E26" s="5"/>
      <c r="F26" s="5"/>
      <c r="G26" s="5"/>
      <c r="H26" s="5">
        <v>2</v>
      </c>
      <c r="I26" s="5"/>
      <c r="J26" s="5"/>
      <c r="K26" s="5"/>
      <c r="L26" s="6">
        <f t="shared" si="4"/>
        <v>4</v>
      </c>
      <c r="M26" s="6">
        <f t="shared" si="5"/>
        <v>4</v>
      </c>
    </row>
    <row r="27" spans="1:13" ht="15.75" x14ac:dyDescent="0.25">
      <c r="A27" s="118"/>
      <c r="B27" s="113"/>
      <c r="C27" s="80" t="s">
        <v>53</v>
      </c>
      <c r="D27" s="5"/>
      <c r="E27" s="5"/>
      <c r="F27" s="5"/>
      <c r="G27" s="5">
        <v>3</v>
      </c>
      <c r="H27" s="5"/>
      <c r="I27" s="5"/>
      <c r="J27" s="5"/>
      <c r="K27" s="5">
        <v>3</v>
      </c>
      <c r="L27" s="6">
        <f t="shared" si="4"/>
        <v>6</v>
      </c>
      <c r="M27" s="6">
        <f t="shared" si="5"/>
        <v>6</v>
      </c>
    </row>
    <row r="28" spans="1:13" ht="15.75" x14ac:dyDescent="0.25">
      <c r="A28" s="118"/>
      <c r="B28" s="136"/>
      <c r="C28" s="80" t="s">
        <v>54</v>
      </c>
      <c r="D28" s="5"/>
      <c r="E28" s="5"/>
      <c r="F28" s="5"/>
      <c r="G28" s="5">
        <v>2</v>
      </c>
      <c r="H28" s="5"/>
      <c r="I28" s="5"/>
      <c r="J28" s="5"/>
      <c r="K28" s="5">
        <v>2</v>
      </c>
      <c r="L28" s="6">
        <f t="shared" si="4"/>
        <v>4</v>
      </c>
      <c r="M28" s="6">
        <f t="shared" si="5"/>
        <v>4</v>
      </c>
    </row>
    <row r="29" spans="1:13" ht="15.75" x14ac:dyDescent="0.25">
      <c r="A29" s="118"/>
      <c r="B29" s="112" t="s">
        <v>57</v>
      </c>
      <c r="C29" s="80" t="s">
        <v>46</v>
      </c>
      <c r="D29" s="5"/>
      <c r="E29" s="5"/>
      <c r="F29" s="5">
        <v>3</v>
      </c>
      <c r="G29" s="5"/>
      <c r="H29" s="5"/>
      <c r="I29" s="5"/>
      <c r="J29" s="5">
        <v>3</v>
      </c>
      <c r="K29" s="5"/>
      <c r="L29" s="6">
        <f t="shared" si="4"/>
        <v>6</v>
      </c>
      <c r="M29" s="6">
        <f t="shared" si="5"/>
        <v>6</v>
      </c>
    </row>
    <row r="30" spans="1:13" ht="15.75" x14ac:dyDescent="0.25">
      <c r="A30" s="118"/>
      <c r="B30" s="113"/>
      <c r="C30" s="80" t="s">
        <v>40</v>
      </c>
      <c r="D30" s="5"/>
      <c r="E30" s="5">
        <v>5</v>
      </c>
      <c r="F30" s="5"/>
      <c r="G30" s="5"/>
      <c r="H30" s="5"/>
      <c r="I30" s="5">
        <v>5</v>
      </c>
      <c r="J30" s="5"/>
      <c r="K30" s="5"/>
      <c r="L30" s="6">
        <f t="shared" si="4"/>
        <v>10</v>
      </c>
      <c r="M30" s="6">
        <f t="shared" si="5"/>
        <v>10</v>
      </c>
    </row>
    <row r="31" spans="1:13" ht="15.75" x14ac:dyDescent="0.25">
      <c r="A31" s="118"/>
      <c r="B31" s="136"/>
      <c r="C31" s="80" t="s">
        <v>47</v>
      </c>
      <c r="D31" s="5"/>
      <c r="E31" s="5"/>
      <c r="F31" s="5">
        <v>3</v>
      </c>
      <c r="G31" s="5"/>
      <c r="H31" s="5"/>
      <c r="I31" s="5"/>
      <c r="J31" s="5">
        <v>3</v>
      </c>
      <c r="K31" s="5"/>
      <c r="L31" s="6">
        <f t="shared" si="4"/>
        <v>6</v>
      </c>
      <c r="M31" s="6">
        <f t="shared" si="5"/>
        <v>6</v>
      </c>
    </row>
    <row r="32" spans="1:13" ht="15.75" x14ac:dyDescent="0.25">
      <c r="A32" s="118"/>
      <c r="B32" s="8" t="s">
        <v>13</v>
      </c>
      <c r="C32" s="10"/>
      <c r="D32" s="9">
        <f>SUM(D20:D31)</f>
        <v>14</v>
      </c>
      <c r="E32" s="9">
        <f t="shared" ref="E32:G32" si="6">SUM(E20:E31)</f>
        <v>15</v>
      </c>
      <c r="F32" s="9">
        <f t="shared" si="6"/>
        <v>12</v>
      </c>
      <c r="G32" s="9">
        <f t="shared" si="6"/>
        <v>11</v>
      </c>
      <c r="H32" s="9">
        <f t="shared" ref="H32" si="7">SUM(H20:H31)</f>
        <v>14</v>
      </c>
      <c r="I32" s="9">
        <f t="shared" ref="I32" si="8">SUM(I20:I31)</f>
        <v>15</v>
      </c>
      <c r="J32" s="9">
        <f t="shared" ref="J32" si="9">SUM(J20:J31)</f>
        <v>12</v>
      </c>
      <c r="K32" s="9">
        <f t="shared" ref="K32" si="10">SUM(K20:K31)</f>
        <v>11</v>
      </c>
      <c r="L32" s="9">
        <f t="shared" ref="L32" si="11">SUM(L20:L31)</f>
        <v>104</v>
      </c>
      <c r="M32" s="9">
        <f t="shared" ref="M32" si="12">SUM(M20:M31)</f>
        <v>112</v>
      </c>
    </row>
    <row r="33" spans="1:13" ht="15.75" x14ac:dyDescent="0.25">
      <c r="A33" s="83"/>
      <c r="B33" s="8" t="s">
        <v>76</v>
      </c>
      <c r="C33" s="10"/>
      <c r="D33" s="9">
        <f>D32</f>
        <v>14</v>
      </c>
      <c r="E33" s="9">
        <f>E32+E24</f>
        <v>19</v>
      </c>
      <c r="F33" s="9">
        <f>F32</f>
        <v>12</v>
      </c>
      <c r="G33" s="9">
        <f t="shared" ref="G33:H33" si="13">G32</f>
        <v>11</v>
      </c>
      <c r="H33" s="9">
        <f t="shared" si="13"/>
        <v>14</v>
      </c>
      <c r="I33" s="9">
        <f>I32+I24</f>
        <v>19</v>
      </c>
      <c r="J33" s="9">
        <f>J32</f>
        <v>12</v>
      </c>
      <c r="K33" s="9">
        <f>K32</f>
        <v>11</v>
      </c>
      <c r="L33" s="9"/>
      <c r="M33" s="9"/>
    </row>
    <row r="34" spans="1:13" s="11" customFormat="1" ht="14.25" x14ac:dyDescent="0.2">
      <c r="A34" s="119" t="s">
        <v>13</v>
      </c>
      <c r="B34" s="119"/>
      <c r="C34" s="119"/>
      <c r="D34" s="13">
        <f>D18+D32</f>
        <v>31</v>
      </c>
      <c r="E34" s="13">
        <f t="shared" ref="E34:K34" si="14">E18+E32</f>
        <v>30</v>
      </c>
      <c r="F34" s="13">
        <f t="shared" si="14"/>
        <v>27</v>
      </c>
      <c r="G34" s="13">
        <f t="shared" si="14"/>
        <v>30</v>
      </c>
      <c r="H34" s="13">
        <f t="shared" si="14"/>
        <v>32</v>
      </c>
      <c r="I34" s="13">
        <f t="shared" si="14"/>
        <v>31</v>
      </c>
      <c r="J34" s="13">
        <f t="shared" si="14"/>
        <v>28</v>
      </c>
      <c r="K34" s="13">
        <f t="shared" si="14"/>
        <v>31</v>
      </c>
      <c r="L34" s="13">
        <f>L18+L32</f>
        <v>240</v>
      </c>
      <c r="M34" s="13">
        <f>M18+M32</f>
        <v>296</v>
      </c>
    </row>
    <row r="35" spans="1:13" x14ac:dyDescent="0.25">
      <c r="A35" s="45" t="s">
        <v>24</v>
      </c>
      <c r="B35" s="30"/>
      <c r="C35" s="30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3" customHeight="1" x14ac:dyDescent="0.25">
      <c r="A36" s="150" t="s">
        <v>25</v>
      </c>
      <c r="B36" s="80" t="s">
        <v>5</v>
      </c>
      <c r="C36" s="30" t="s">
        <v>27</v>
      </c>
      <c r="D36" s="73">
        <v>1</v>
      </c>
      <c r="E36" s="91"/>
      <c r="F36" s="73">
        <v>1</v>
      </c>
      <c r="G36" s="73">
        <v>1</v>
      </c>
      <c r="H36" s="73">
        <v>1</v>
      </c>
      <c r="I36" s="91"/>
      <c r="J36" s="73">
        <v>1</v>
      </c>
      <c r="K36" s="73">
        <v>1</v>
      </c>
      <c r="L36" s="15">
        <f>SUM(D36:K36)</f>
        <v>6</v>
      </c>
      <c r="M36" s="15">
        <f>L36*2</f>
        <v>12</v>
      </c>
    </row>
    <row r="37" spans="1:13" ht="20.25" customHeight="1" x14ac:dyDescent="0.25">
      <c r="A37" s="151"/>
      <c r="B37" s="82" t="s">
        <v>7</v>
      </c>
      <c r="C37" s="30" t="s">
        <v>9</v>
      </c>
      <c r="D37" s="91"/>
      <c r="E37" s="91">
        <v>2</v>
      </c>
      <c r="F37" s="91">
        <v>1</v>
      </c>
      <c r="G37" s="91"/>
      <c r="H37" s="91"/>
      <c r="I37" s="91">
        <v>1</v>
      </c>
      <c r="J37" s="91">
        <v>1</v>
      </c>
      <c r="K37" s="91"/>
      <c r="L37" s="15">
        <f>SUM(D37:K37)</f>
        <v>5</v>
      </c>
      <c r="M37" s="15">
        <f>L37</f>
        <v>5</v>
      </c>
    </row>
    <row r="38" spans="1:13" ht="23.25" customHeight="1" x14ac:dyDescent="0.25">
      <c r="A38" s="151"/>
      <c r="B38" s="8" t="s">
        <v>13</v>
      </c>
      <c r="C38" s="8"/>
      <c r="D38" s="9">
        <f t="shared" ref="D38:M38" si="15">SUM(D36:D37)</f>
        <v>1</v>
      </c>
      <c r="E38" s="9">
        <f t="shared" si="15"/>
        <v>2</v>
      </c>
      <c r="F38" s="9">
        <f t="shared" si="15"/>
        <v>2</v>
      </c>
      <c r="G38" s="9">
        <f t="shared" si="15"/>
        <v>1</v>
      </c>
      <c r="H38" s="9">
        <f t="shared" si="15"/>
        <v>1</v>
      </c>
      <c r="I38" s="9">
        <f t="shared" si="15"/>
        <v>1</v>
      </c>
      <c r="J38" s="9">
        <f t="shared" si="15"/>
        <v>2</v>
      </c>
      <c r="K38" s="9">
        <f t="shared" si="15"/>
        <v>1</v>
      </c>
      <c r="L38" s="9">
        <f t="shared" si="15"/>
        <v>11</v>
      </c>
      <c r="M38" s="9">
        <f t="shared" si="15"/>
        <v>17</v>
      </c>
    </row>
    <row r="39" spans="1:13" ht="23.25" customHeight="1" x14ac:dyDescent="0.25">
      <c r="A39" s="152"/>
      <c r="B39" s="8" t="s">
        <v>76</v>
      </c>
      <c r="C39" s="8"/>
      <c r="D39" s="9">
        <f>D38*2</f>
        <v>2</v>
      </c>
      <c r="E39" s="9">
        <f>E38</f>
        <v>2</v>
      </c>
      <c r="F39" s="9">
        <f t="shared" ref="F39:K39" si="16">F38*2</f>
        <v>4</v>
      </c>
      <c r="G39" s="9">
        <f t="shared" si="16"/>
        <v>2</v>
      </c>
      <c r="H39" s="9">
        <f t="shared" si="16"/>
        <v>2</v>
      </c>
      <c r="I39" s="9">
        <f>I38</f>
        <v>1</v>
      </c>
      <c r="J39" s="9">
        <f t="shared" si="16"/>
        <v>4</v>
      </c>
      <c r="K39" s="9">
        <f t="shared" si="16"/>
        <v>2</v>
      </c>
      <c r="L39" s="9"/>
      <c r="M39" s="9"/>
    </row>
    <row r="40" spans="1:13" s="11" customFormat="1" ht="14.25" x14ac:dyDescent="0.2">
      <c r="A40" s="119" t="s">
        <v>13</v>
      </c>
      <c r="B40" s="119"/>
      <c r="C40" s="119"/>
      <c r="D40" s="47">
        <f>D34+D38</f>
        <v>32</v>
      </c>
      <c r="E40" s="47">
        <f t="shared" ref="E40:K40" si="17">E34+E38</f>
        <v>32</v>
      </c>
      <c r="F40" s="47">
        <f t="shared" si="17"/>
        <v>29</v>
      </c>
      <c r="G40" s="47">
        <f t="shared" si="17"/>
        <v>31</v>
      </c>
      <c r="H40" s="47">
        <f t="shared" si="17"/>
        <v>33</v>
      </c>
      <c r="I40" s="47">
        <f t="shared" si="17"/>
        <v>32</v>
      </c>
      <c r="J40" s="47">
        <f t="shared" si="17"/>
        <v>30</v>
      </c>
      <c r="K40" s="47">
        <f t="shared" si="17"/>
        <v>32</v>
      </c>
      <c r="L40" s="47">
        <f>L34+L38</f>
        <v>251</v>
      </c>
      <c r="M40" s="47">
        <f>M34+M38</f>
        <v>313</v>
      </c>
    </row>
    <row r="41" spans="1:13" s="11" customFormat="1" ht="15" customHeight="1" x14ac:dyDescent="0.2">
      <c r="A41" s="131" t="s">
        <v>76</v>
      </c>
      <c r="B41" s="132"/>
      <c r="C41" s="132"/>
      <c r="D41" s="47">
        <f>D19+D33+D39</f>
        <v>39</v>
      </c>
      <c r="E41" s="47">
        <f t="shared" ref="E41:K41" si="18">E19+E33+E39</f>
        <v>42</v>
      </c>
      <c r="F41" s="47">
        <f t="shared" si="18"/>
        <v>37</v>
      </c>
      <c r="G41" s="47">
        <f t="shared" si="18"/>
        <v>38</v>
      </c>
      <c r="H41" s="47">
        <f t="shared" si="18"/>
        <v>40</v>
      </c>
      <c r="I41" s="47">
        <f t="shared" si="18"/>
        <v>42</v>
      </c>
      <c r="J41" s="47">
        <f t="shared" si="18"/>
        <v>38</v>
      </c>
      <c r="K41" s="47">
        <f t="shared" si="18"/>
        <v>39</v>
      </c>
      <c r="L41" s="95"/>
      <c r="M41" s="96"/>
    </row>
    <row r="42" spans="1:13" ht="47.25" x14ac:dyDescent="0.25">
      <c r="A42" s="81"/>
      <c r="B42" s="92" t="s">
        <v>26</v>
      </c>
      <c r="C42" s="123" t="s">
        <v>62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5"/>
    </row>
    <row r="43" spans="1:13" ht="45" customHeight="1" x14ac:dyDescent="0.25">
      <c r="A43" s="138" t="s">
        <v>28</v>
      </c>
      <c r="B43" s="112" t="s">
        <v>1</v>
      </c>
      <c r="C43" s="16" t="s">
        <v>29</v>
      </c>
      <c r="D43" s="17">
        <v>1</v>
      </c>
      <c r="E43" s="17"/>
      <c r="F43" s="17"/>
      <c r="G43" s="17"/>
      <c r="H43" s="17">
        <v>1</v>
      </c>
      <c r="I43" s="17"/>
      <c r="J43" s="17"/>
      <c r="K43" s="17"/>
      <c r="L43" s="15">
        <f>SUM(D43:K43)</f>
        <v>2</v>
      </c>
      <c r="M43" s="15">
        <f>L43</f>
        <v>2</v>
      </c>
    </row>
    <row r="44" spans="1:13" x14ac:dyDescent="0.25">
      <c r="A44" s="139"/>
      <c r="B44" s="113"/>
      <c r="C44" s="16" t="str">
        <f>технологический!$C$28</f>
        <v>Русское правописание</v>
      </c>
      <c r="D44" s="49"/>
      <c r="E44" s="49">
        <v>1</v>
      </c>
      <c r="F44" s="49">
        <v>1</v>
      </c>
      <c r="G44" s="73">
        <v>1</v>
      </c>
      <c r="H44" s="49"/>
      <c r="I44" s="73">
        <v>1</v>
      </c>
      <c r="J44" s="73">
        <v>1</v>
      </c>
      <c r="K44" s="73">
        <v>1</v>
      </c>
      <c r="L44" s="15">
        <f t="shared" ref="L44:L60" si="19">SUM(D44:K44)</f>
        <v>6</v>
      </c>
      <c r="M44" s="15">
        <f>E44+F44+(G44+I44+J44+K44)*2</f>
        <v>10</v>
      </c>
    </row>
    <row r="45" spans="1:13" ht="30" x14ac:dyDescent="0.25">
      <c r="A45" s="139"/>
      <c r="B45" s="136"/>
      <c r="C45" s="16" t="s">
        <v>59</v>
      </c>
      <c r="D45" s="91"/>
      <c r="E45" s="49">
        <v>1</v>
      </c>
      <c r="F45" s="49">
        <v>1</v>
      </c>
      <c r="G45" s="73">
        <v>1</v>
      </c>
      <c r="H45" s="91"/>
      <c r="I45" s="91"/>
      <c r="J45" s="73">
        <v>1</v>
      </c>
      <c r="K45" s="91">
        <v>1</v>
      </c>
      <c r="L45" s="15">
        <f>SUM(D45:K45)</f>
        <v>5</v>
      </c>
      <c r="M45" s="15">
        <f>(G45+J45)*2+E45+K45+F45</f>
        <v>7</v>
      </c>
    </row>
    <row r="46" spans="1:13" x14ac:dyDescent="0.25">
      <c r="A46" s="139"/>
      <c r="B46" s="112" t="s">
        <v>14</v>
      </c>
      <c r="C46" s="16" t="s">
        <v>61</v>
      </c>
      <c r="D46" s="17">
        <v>1</v>
      </c>
      <c r="E46" s="17"/>
      <c r="F46" s="17"/>
      <c r="G46" s="17"/>
      <c r="H46" s="17">
        <v>1</v>
      </c>
      <c r="I46" s="17"/>
      <c r="J46" s="17"/>
      <c r="K46" s="17"/>
      <c r="L46" s="15">
        <f t="shared" si="19"/>
        <v>2</v>
      </c>
      <c r="M46" s="15">
        <f t="shared" ref="M46:M60" si="20">L46</f>
        <v>2</v>
      </c>
    </row>
    <row r="47" spans="1:13" x14ac:dyDescent="0.25">
      <c r="A47" s="139"/>
      <c r="B47" s="136"/>
      <c r="C47" s="16" t="s">
        <v>64</v>
      </c>
      <c r="D47" s="17">
        <v>2</v>
      </c>
      <c r="E47" s="17"/>
      <c r="F47" s="17"/>
      <c r="G47" s="17"/>
      <c r="H47" s="17">
        <v>2</v>
      </c>
      <c r="I47" s="17"/>
      <c r="J47" s="17"/>
      <c r="K47" s="17"/>
      <c r="L47" s="15">
        <f t="shared" si="19"/>
        <v>4</v>
      </c>
      <c r="M47" s="15">
        <f t="shared" si="20"/>
        <v>4</v>
      </c>
    </row>
    <row r="48" spans="1:13" x14ac:dyDescent="0.25">
      <c r="A48" s="139"/>
      <c r="B48" s="137" t="s">
        <v>5</v>
      </c>
      <c r="C48" s="36" t="s">
        <v>34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73">
        <v>1</v>
      </c>
      <c r="J48" s="73">
        <v>1</v>
      </c>
      <c r="K48" s="73">
        <v>1</v>
      </c>
      <c r="L48" s="15">
        <f t="shared" si="19"/>
        <v>8</v>
      </c>
      <c r="M48" s="15">
        <f>L48*2</f>
        <v>16</v>
      </c>
    </row>
    <row r="49" spans="1:13" ht="30" x14ac:dyDescent="0.25">
      <c r="A49" s="139"/>
      <c r="B49" s="137"/>
      <c r="C49" s="25" t="s">
        <v>35</v>
      </c>
      <c r="D49" s="17">
        <v>1</v>
      </c>
      <c r="E49" s="73">
        <v>1</v>
      </c>
      <c r="F49" s="73">
        <v>1</v>
      </c>
      <c r="G49" s="73">
        <v>1</v>
      </c>
      <c r="H49" s="17">
        <v>1</v>
      </c>
      <c r="I49" s="73">
        <v>1</v>
      </c>
      <c r="J49" s="17">
        <v>1</v>
      </c>
      <c r="K49" s="73">
        <v>1</v>
      </c>
      <c r="L49" s="15">
        <f t="shared" si="19"/>
        <v>8</v>
      </c>
      <c r="M49" s="15">
        <f>L49*2-D49-H49-J49</f>
        <v>13</v>
      </c>
    </row>
    <row r="50" spans="1:13" ht="15.75" customHeight="1" x14ac:dyDescent="0.25">
      <c r="A50" s="139"/>
      <c r="B50" s="112" t="s">
        <v>7</v>
      </c>
      <c r="C50" s="25" t="s">
        <v>23</v>
      </c>
      <c r="D50" s="17"/>
      <c r="E50" s="17"/>
      <c r="F50" s="17"/>
      <c r="G50" s="17">
        <v>2</v>
      </c>
      <c r="H50" s="17"/>
      <c r="I50" s="17"/>
      <c r="J50" s="17"/>
      <c r="K50" s="17">
        <v>2</v>
      </c>
      <c r="L50" s="15">
        <f t="shared" si="19"/>
        <v>4</v>
      </c>
      <c r="M50" s="15">
        <f t="shared" si="20"/>
        <v>4</v>
      </c>
    </row>
    <row r="51" spans="1:13" ht="15.75" customHeight="1" x14ac:dyDescent="0.25">
      <c r="A51" s="139"/>
      <c r="B51" s="136"/>
      <c r="C51" s="25" t="s">
        <v>66</v>
      </c>
      <c r="D51" s="17">
        <v>1</v>
      </c>
      <c r="E51" s="17"/>
      <c r="F51" s="17"/>
      <c r="G51" s="17">
        <v>1</v>
      </c>
      <c r="H51" s="17">
        <v>1</v>
      </c>
      <c r="I51" s="17"/>
      <c r="J51" s="17"/>
      <c r="K51" s="17"/>
      <c r="L51" s="15">
        <f t="shared" si="19"/>
        <v>3</v>
      </c>
      <c r="M51" s="15">
        <f t="shared" si="20"/>
        <v>3</v>
      </c>
    </row>
    <row r="52" spans="1:13" ht="30" x14ac:dyDescent="0.25">
      <c r="A52" s="139"/>
      <c r="B52" s="121" t="s">
        <v>57</v>
      </c>
      <c r="C52" s="25" t="s">
        <v>42</v>
      </c>
      <c r="D52" s="17"/>
      <c r="E52" s="73">
        <v>1</v>
      </c>
      <c r="F52" s="17"/>
      <c r="G52" s="17">
        <v>1</v>
      </c>
      <c r="H52" s="17"/>
      <c r="I52" s="73">
        <v>1</v>
      </c>
      <c r="J52" s="17"/>
      <c r="K52" s="17">
        <v>1</v>
      </c>
      <c r="L52" s="15">
        <f t="shared" si="19"/>
        <v>4</v>
      </c>
      <c r="M52" s="15">
        <f>L52*2-K52-G52</f>
        <v>6</v>
      </c>
    </row>
    <row r="53" spans="1:13" ht="30" x14ac:dyDescent="0.25">
      <c r="A53" s="139"/>
      <c r="B53" s="134"/>
      <c r="C53" s="25" t="s">
        <v>77</v>
      </c>
      <c r="D53" s="17"/>
      <c r="E53" s="73">
        <v>1</v>
      </c>
      <c r="F53" s="17"/>
      <c r="G53" s="17"/>
      <c r="H53" s="17"/>
      <c r="I53" s="73">
        <v>1</v>
      </c>
      <c r="J53" s="17"/>
      <c r="K53" s="17"/>
      <c r="L53" s="15">
        <f t="shared" si="19"/>
        <v>2</v>
      </c>
      <c r="M53" s="15">
        <f>L53*2</f>
        <v>4</v>
      </c>
    </row>
    <row r="54" spans="1:13" ht="15" customHeight="1" x14ac:dyDescent="0.25">
      <c r="A54" s="139"/>
      <c r="B54" s="134"/>
      <c r="C54" s="25" t="s">
        <v>50</v>
      </c>
      <c r="D54" s="17"/>
      <c r="E54" s="17"/>
      <c r="F54" s="73">
        <v>1</v>
      </c>
      <c r="G54" s="17"/>
      <c r="H54" s="17"/>
      <c r="I54" s="17"/>
      <c r="J54" s="73">
        <v>1</v>
      </c>
      <c r="K54" s="17"/>
      <c r="L54" s="15">
        <f t="shared" si="19"/>
        <v>2</v>
      </c>
      <c r="M54" s="15">
        <f t="shared" ref="M54:M55" si="21">L54*2</f>
        <v>4</v>
      </c>
    </row>
    <row r="55" spans="1:13" ht="15" customHeight="1" x14ac:dyDescent="0.25">
      <c r="A55" s="139"/>
      <c r="B55" s="134"/>
      <c r="C55" s="25" t="s">
        <v>55</v>
      </c>
      <c r="D55" s="17"/>
      <c r="E55" s="17"/>
      <c r="F55" s="73">
        <v>1</v>
      </c>
      <c r="G55" s="17"/>
      <c r="H55" s="17"/>
      <c r="I55" s="17"/>
      <c r="J55" s="73">
        <v>1</v>
      </c>
      <c r="K55" s="17"/>
      <c r="L55" s="15">
        <f t="shared" si="19"/>
        <v>2</v>
      </c>
      <c r="M55" s="15">
        <f t="shared" si="21"/>
        <v>4</v>
      </c>
    </row>
    <row r="56" spans="1:13" ht="15" customHeight="1" x14ac:dyDescent="0.25">
      <c r="A56" s="139"/>
      <c r="B56" s="134"/>
      <c r="C56" s="25" t="s">
        <v>51</v>
      </c>
      <c r="D56" s="17"/>
      <c r="E56" s="17"/>
      <c r="F56" s="73">
        <v>1</v>
      </c>
      <c r="G56" s="17"/>
      <c r="H56" s="17"/>
      <c r="I56" s="17"/>
      <c r="J56" s="17"/>
      <c r="K56" s="17"/>
      <c r="L56" s="15">
        <f t="shared" si="19"/>
        <v>1</v>
      </c>
      <c r="M56" s="15">
        <f>L56*2</f>
        <v>2</v>
      </c>
    </row>
    <row r="57" spans="1:13" ht="30" x14ac:dyDescent="0.25">
      <c r="A57" s="139"/>
      <c r="B57" s="134"/>
      <c r="C57" s="25" t="s">
        <v>52</v>
      </c>
      <c r="D57" s="17"/>
      <c r="E57" s="17"/>
      <c r="F57" s="17"/>
      <c r="G57" s="17"/>
      <c r="H57" s="17"/>
      <c r="I57" s="17"/>
      <c r="J57" s="73">
        <v>1</v>
      </c>
      <c r="K57" s="17"/>
      <c r="L57" s="15">
        <f t="shared" si="19"/>
        <v>1</v>
      </c>
      <c r="M57" s="15">
        <f>L57+J57*2</f>
        <v>3</v>
      </c>
    </row>
    <row r="58" spans="1:13" ht="31.5" x14ac:dyDescent="0.25">
      <c r="A58" s="139"/>
      <c r="B58" s="134"/>
      <c r="C58" s="104" t="s">
        <v>81</v>
      </c>
      <c r="D58" s="17"/>
      <c r="E58" s="17"/>
      <c r="F58" s="73">
        <v>1</v>
      </c>
      <c r="G58" s="17"/>
      <c r="H58" s="17"/>
      <c r="I58" s="17"/>
      <c r="J58" s="49"/>
      <c r="K58" s="17"/>
      <c r="L58" s="15"/>
      <c r="M58" s="15"/>
    </row>
    <row r="59" spans="1:13" ht="15.75" x14ac:dyDescent="0.25">
      <c r="A59" s="139"/>
      <c r="B59" s="122"/>
      <c r="C59" s="104" t="s">
        <v>82</v>
      </c>
      <c r="D59" s="17"/>
      <c r="E59" s="17"/>
      <c r="F59" s="17"/>
      <c r="G59" s="17"/>
      <c r="H59" s="17"/>
      <c r="I59" s="17"/>
      <c r="J59" s="17">
        <v>1</v>
      </c>
      <c r="K59" s="17"/>
      <c r="L59" s="15"/>
      <c r="M59" s="15"/>
    </row>
    <row r="60" spans="1:13" ht="15.75" x14ac:dyDescent="0.25">
      <c r="A60" s="139"/>
      <c r="B60" s="85" t="s">
        <v>63</v>
      </c>
      <c r="C60" s="25" t="s">
        <v>63</v>
      </c>
      <c r="D60" s="17">
        <v>1</v>
      </c>
      <c r="E60" s="17"/>
      <c r="F60" s="17"/>
      <c r="G60" s="17"/>
      <c r="H60" s="17"/>
      <c r="I60" s="17"/>
      <c r="J60" s="17"/>
      <c r="K60" s="17"/>
      <c r="L60" s="15">
        <f t="shared" si="19"/>
        <v>1</v>
      </c>
      <c r="M60" s="15">
        <f t="shared" si="20"/>
        <v>1</v>
      </c>
    </row>
    <row r="61" spans="1:13" ht="15.75" x14ac:dyDescent="0.25">
      <c r="A61" s="139"/>
      <c r="B61" s="8" t="s">
        <v>30</v>
      </c>
      <c r="C61" s="59"/>
      <c r="D61" s="60">
        <f>D43+D46+D47+D49+D51+D60+D48</f>
        <v>8</v>
      </c>
      <c r="E61" s="60">
        <f>E45+E44+(E48+E49+E52+E53)</f>
        <v>6</v>
      </c>
      <c r="F61" s="60">
        <f>F44+F45+F48+F49+F54+F55+F58+F56</f>
        <v>8</v>
      </c>
      <c r="G61" s="60">
        <f>SUM(G43:G60)</f>
        <v>8</v>
      </c>
      <c r="H61" s="60">
        <f>H43+H46+H47+H48+H49+H51</f>
        <v>7</v>
      </c>
      <c r="I61" s="60">
        <f>I44+I48+I49+I52+I532+I53</f>
        <v>5</v>
      </c>
      <c r="J61" s="60">
        <f>J44+J45+J48+J54+J55+J57+J59+J49</f>
        <v>8</v>
      </c>
      <c r="K61" s="60">
        <f>SUM(K43:K60)</f>
        <v>7</v>
      </c>
      <c r="L61" s="60">
        <f>SUM(L43:L60)</f>
        <v>55</v>
      </c>
      <c r="M61" s="60">
        <f>SUM(M43:M60)</f>
        <v>85</v>
      </c>
    </row>
    <row r="62" spans="1:13" ht="15.75" x14ac:dyDescent="0.25">
      <c r="A62" s="145"/>
      <c r="B62" s="8" t="s">
        <v>76</v>
      </c>
      <c r="C62" s="59"/>
      <c r="D62" s="60">
        <f>D61+D48</f>
        <v>9</v>
      </c>
      <c r="E62" s="60">
        <f>E61+E53+E52+E49+E48</f>
        <v>10</v>
      </c>
      <c r="F62" s="60">
        <f t="shared" ref="F62" si="22">F61</f>
        <v>8</v>
      </c>
      <c r="G62" s="60">
        <f>G61*2-G52-G51-G50</f>
        <v>12</v>
      </c>
      <c r="H62" s="60">
        <f>H61+H48</f>
        <v>8</v>
      </c>
      <c r="I62" s="60">
        <f>I61*2</f>
        <v>10</v>
      </c>
      <c r="J62" s="60">
        <f>J61*2-J57-J49</f>
        <v>14</v>
      </c>
      <c r="K62" s="60">
        <f>K61+K44+K48+K49</f>
        <v>10</v>
      </c>
      <c r="L62" s="60"/>
      <c r="M62" s="60"/>
    </row>
    <row r="63" spans="1:13" x14ac:dyDescent="0.25">
      <c r="A63" s="155" t="s">
        <v>32</v>
      </c>
      <c r="B63" s="155"/>
      <c r="C63" s="155"/>
      <c r="D63" s="93">
        <v>37</v>
      </c>
      <c r="E63" s="93">
        <v>37</v>
      </c>
      <c r="F63" s="93">
        <v>37</v>
      </c>
      <c r="G63" s="93">
        <v>37</v>
      </c>
      <c r="H63" s="93">
        <v>37</v>
      </c>
      <c r="I63" s="93">
        <v>37</v>
      </c>
      <c r="J63" s="93">
        <v>37</v>
      </c>
      <c r="K63" s="93">
        <v>37</v>
      </c>
      <c r="L63" s="94"/>
      <c r="M63" s="94"/>
    </row>
    <row r="64" spans="1:13" x14ac:dyDescent="0.25">
      <c r="A64" s="109" t="s">
        <v>33</v>
      </c>
      <c r="B64" s="109"/>
      <c r="C64" s="109"/>
      <c r="D64" s="27">
        <f>D61+D40</f>
        <v>40</v>
      </c>
      <c r="E64" s="27">
        <f>E61+E40</f>
        <v>38</v>
      </c>
      <c r="F64" s="27">
        <f>F61+F40</f>
        <v>37</v>
      </c>
      <c r="G64" s="27">
        <f>G61+G40</f>
        <v>39</v>
      </c>
      <c r="H64" s="27">
        <f>H61+H40</f>
        <v>40</v>
      </c>
      <c r="I64" s="27">
        <f>I61+I40</f>
        <v>37</v>
      </c>
      <c r="J64" s="27">
        <f>J61+J40</f>
        <v>38</v>
      </c>
      <c r="K64" s="27">
        <f>K61+K40</f>
        <v>39</v>
      </c>
      <c r="L64" s="27">
        <f>L61+L40</f>
        <v>306</v>
      </c>
      <c r="M64" s="27">
        <f>M61+M40</f>
        <v>398</v>
      </c>
    </row>
    <row r="65" spans="1:13" ht="14.25" customHeight="1" x14ac:dyDescent="0.25">
      <c r="A65" s="109" t="s">
        <v>76</v>
      </c>
      <c r="B65" s="109"/>
      <c r="C65" s="109"/>
      <c r="D65" s="27">
        <f>D41+D62</f>
        <v>48</v>
      </c>
      <c r="E65" s="27">
        <f>E41+E62</f>
        <v>52</v>
      </c>
      <c r="F65" s="27">
        <f>F41+F62</f>
        <v>45</v>
      </c>
      <c r="G65" s="27">
        <f>G41+G62</f>
        <v>50</v>
      </c>
      <c r="H65" s="27">
        <f>H41+H62</f>
        <v>48</v>
      </c>
      <c r="I65" s="27">
        <f>I41+I62</f>
        <v>52</v>
      </c>
      <c r="J65" s="27">
        <f>J41+J62</f>
        <v>52</v>
      </c>
      <c r="K65" s="27">
        <f>K41+K62</f>
        <v>49</v>
      </c>
      <c r="L65" s="27"/>
      <c r="M65" s="27"/>
    </row>
  </sheetData>
  <mergeCells count="29">
    <mergeCell ref="A65:C65"/>
    <mergeCell ref="A41:C41"/>
    <mergeCell ref="A36:A39"/>
    <mergeCell ref="C3:C4"/>
    <mergeCell ref="A64:C64"/>
    <mergeCell ref="B10:B11"/>
    <mergeCell ref="B22:B24"/>
    <mergeCell ref="B29:B31"/>
    <mergeCell ref="A40:C40"/>
    <mergeCell ref="B43:B45"/>
    <mergeCell ref="B25:B28"/>
    <mergeCell ref="B50:B51"/>
    <mergeCell ref="B46:B47"/>
    <mergeCell ref="B48:B49"/>
    <mergeCell ref="A63:C63"/>
    <mergeCell ref="A43:A62"/>
    <mergeCell ref="A20:A32"/>
    <mergeCell ref="B20:B21"/>
    <mergeCell ref="A34:C34"/>
    <mergeCell ref="C42:M42"/>
    <mergeCell ref="B52:B59"/>
    <mergeCell ref="A3:B4"/>
    <mergeCell ref="L3:L4"/>
    <mergeCell ref="M3:M4"/>
    <mergeCell ref="A5:M5"/>
    <mergeCell ref="A6:A19"/>
    <mergeCell ref="B6:B7"/>
    <mergeCell ref="B12:B15"/>
    <mergeCell ref="B16:B17"/>
  </mergeCells>
  <pageMargins left="0.25" right="0.25" top="0.75" bottom="0.75" header="0.3" footer="0.3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гуманитарный профиль</vt:lpstr>
      <vt:lpstr>технологический</vt:lpstr>
      <vt:lpstr>естественно-научный</vt:lpstr>
      <vt:lpstr>социально-экономичесикй</vt:lpstr>
      <vt:lpstr>сводный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Грибачева</dc:creator>
  <cp:lastModifiedBy>Админ</cp:lastModifiedBy>
  <cp:lastPrinted>2019-09-12T06:52:55Z</cp:lastPrinted>
  <dcterms:created xsi:type="dcterms:W3CDTF">2018-09-01T06:25:38Z</dcterms:created>
  <dcterms:modified xsi:type="dcterms:W3CDTF">2020-08-28T06:04:12Z</dcterms:modified>
</cp:coreProperties>
</file>